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595" windowHeight="9210" activeTab="3"/>
  </bookViews>
  <sheets>
    <sheet name="TP01" sheetId="1" r:id="rId1"/>
    <sheet name="TP02" sheetId="2" r:id="rId2"/>
    <sheet name="TP03" sheetId="3" r:id="rId3"/>
    <sheet name="TP04" sheetId="4" r:id="rId4"/>
    <sheet name="TP05" sheetId="5" r:id="rId5"/>
    <sheet name="TP06" sheetId="6" r:id="rId6"/>
    <sheet name="TP07" sheetId="7" r:id="rId7"/>
    <sheet name="TP08" sheetId="8" r:id="rId8"/>
  </sheets>
  <definedNames>
    <definedName name="Nombre">'TP05'!$B$26</definedName>
    <definedName name="XX">'TP06'!$B$6</definedName>
    <definedName name="YY">'TP06'!$B$22</definedName>
  </definedNames>
  <calcPr fullCalcOnLoad="1"/>
  <pivotCaches>
    <pivotCache cacheId="1" r:id="rId9"/>
  </pivotCaches>
</workbook>
</file>

<file path=xl/sharedStrings.xml><?xml version="1.0" encoding="utf-8"?>
<sst xmlns="http://schemas.openxmlformats.org/spreadsheetml/2006/main" count="343" uniqueCount="263">
  <si>
    <t>Matière</t>
  </si>
  <si>
    <t>Note Examen de contrôle</t>
  </si>
  <si>
    <t>Note Epreuve de synthèse</t>
  </si>
  <si>
    <t>Moyenne semestrielle</t>
  </si>
  <si>
    <t>Informatique</t>
  </si>
  <si>
    <t>Français</t>
  </si>
  <si>
    <t>Droit pénal</t>
  </si>
  <si>
    <t>Droit de Commerce</t>
  </si>
  <si>
    <t>Economie</t>
  </si>
  <si>
    <t>Moyenne générale</t>
  </si>
  <si>
    <t xml:space="preserve">3) Calculer la moyenne semestrielle. </t>
  </si>
  <si>
    <t xml:space="preserve">1) Lancer le logiciel « Microsoft Excel </t>
  </si>
  <si>
    <t xml:space="preserve">2) Saisir le tableau ci-dessous : </t>
  </si>
  <si>
    <t xml:space="preserve">Exercice 1 : </t>
  </si>
  <si>
    <t>4) Calculer la moyenne générale.</t>
  </si>
  <si>
    <t xml:space="preserve">5) Enregistrer votre travail dans « Bureau » avec votre « nom et prénom ». </t>
  </si>
  <si>
    <t xml:space="preserve">Exercice 2 : </t>
  </si>
  <si>
    <t xml:space="preserve">1) Ouvrir un nouveau classeur dans Microsoft Excel. </t>
  </si>
  <si>
    <t xml:space="preserve">2) Saisir ce tableau : </t>
  </si>
  <si>
    <t>Article</t>
  </si>
  <si>
    <t>Souris</t>
  </si>
  <si>
    <t>Clavier</t>
  </si>
  <si>
    <t>Microphone</t>
  </si>
  <si>
    <t>Imprimante</t>
  </si>
  <si>
    <t>Scanner</t>
  </si>
  <si>
    <t>Total Bénéfice</t>
  </si>
  <si>
    <t>Prix d’achat</t>
  </si>
  <si>
    <t>Prix de vente</t>
  </si>
  <si>
    <t>Bénéfice</t>
  </si>
  <si>
    <t xml:space="preserve">3) Calculer le bénéfice de chaque article : (Bénéfice = Prix de vente - Prix d’achat). </t>
  </si>
  <si>
    <t xml:space="preserve">4) Calculer le bénéfice total. </t>
  </si>
  <si>
    <t xml:space="preserve">5) Enregistrer votre travail sous le nom « TP No1 » sur le bureau. </t>
  </si>
  <si>
    <t>TP01</t>
  </si>
  <si>
    <t>TP02</t>
  </si>
  <si>
    <t xml:space="preserve">1) Lancer le logiciel tableur « Microsoft Excel » et saisir ce tableau : </t>
  </si>
  <si>
    <t xml:space="preserve">Produit </t>
  </si>
  <si>
    <t xml:space="preserve">Quantité </t>
  </si>
  <si>
    <t xml:space="preserve">Prix unitaire (DH) </t>
  </si>
  <si>
    <t>Montant Total (DH)</t>
  </si>
  <si>
    <t xml:space="preserve">Unité centrale </t>
  </si>
  <si>
    <t xml:space="preserve">Moniteur </t>
  </si>
  <si>
    <t xml:space="preserve">Clavier </t>
  </si>
  <si>
    <t xml:space="preserve">Souris </t>
  </si>
  <si>
    <t xml:space="preserve">Imprimante </t>
  </si>
  <si>
    <t xml:space="preserve">2) Mettre en forme le tableau (Gras, Centré, Bordures, ….) </t>
  </si>
  <si>
    <t xml:space="preserve">3) Enregistrer le tableau avec le nom « Facture » dans un dossier personnel situé dans le Bureau. </t>
  </si>
  <si>
    <t xml:space="preserve">4) Calculer le montant total de chaque produit. </t>
  </si>
  <si>
    <t>Total</t>
  </si>
  <si>
    <t xml:space="preserve">Remise </t>
  </si>
  <si>
    <t>7) Insérer une nouvelle colonne appelée « Remise » après la colonne « Prix unitaire » :</t>
  </si>
  <si>
    <t>10) Insérer l’enregistrement suivant entre l’enregistrement « Clavier » et l’enregistrement « Souris » :</t>
  </si>
  <si>
    <t xml:space="preserve">Lecteur DVD </t>
  </si>
  <si>
    <t xml:space="preserve">25.000 </t>
  </si>
  <si>
    <t xml:space="preserve">Graveur CD </t>
  </si>
  <si>
    <t xml:space="preserve">35.000 </t>
  </si>
  <si>
    <t xml:space="preserve">5) Saisir à la cellule C7, le mot « Total ». </t>
  </si>
  <si>
    <r>
      <t xml:space="preserve">8) Insérer une autre colonne « </t>
    </r>
    <r>
      <rPr>
        <b/>
        <sz val="10"/>
        <rFont val="Arial"/>
        <family val="2"/>
      </rPr>
      <t>Montant de la remise</t>
    </r>
    <r>
      <rPr>
        <sz val="10"/>
        <rFont val="Arial"/>
        <family val="0"/>
      </rPr>
      <t xml:space="preserve"> » après la colonne « </t>
    </r>
    <r>
      <rPr>
        <b/>
        <sz val="10"/>
        <rFont val="Arial"/>
        <family val="2"/>
      </rPr>
      <t>Remise</t>
    </r>
    <r>
      <rPr>
        <sz val="10"/>
        <rFont val="Arial"/>
        <family val="0"/>
      </rPr>
      <t xml:space="preserve"> » et calculer le montant de la remise pour chaque produit. </t>
    </r>
  </si>
  <si>
    <r>
      <t xml:space="preserve">9) Recalculer le nouveau « </t>
    </r>
    <r>
      <rPr>
        <b/>
        <sz val="10"/>
        <rFont val="Arial"/>
        <family val="2"/>
      </rPr>
      <t xml:space="preserve">Montant total </t>
    </r>
    <r>
      <rPr>
        <sz val="10"/>
        <rFont val="Arial"/>
        <family val="0"/>
      </rPr>
      <t xml:space="preserve">» de chaque produit. (Après la remise). </t>
    </r>
  </si>
  <si>
    <t xml:space="preserve">12) Changer toutes les remises en « 100% », est ce que le total change-il automatiquement. </t>
  </si>
  <si>
    <t>13) Enregistrer votre travail sous le nom « TP No2 » sur le bureau.</t>
  </si>
  <si>
    <t>TP03</t>
  </si>
  <si>
    <t>Prix d'une chambre (DH)</t>
  </si>
  <si>
    <t>Prix petit déjeuner (DH)</t>
  </si>
  <si>
    <t>Prix déjeuner (DH)</t>
  </si>
  <si>
    <t>Prix dîner (DH)</t>
  </si>
  <si>
    <t>Sheraton</t>
  </si>
  <si>
    <t>Ibis moussafir</t>
  </si>
  <si>
    <t>Atlas Orient</t>
  </si>
  <si>
    <t>Riad</t>
  </si>
  <si>
    <t>Mogador</t>
  </si>
  <si>
    <t>Golden Tulip Farah</t>
  </si>
  <si>
    <t xml:space="preserve">2) Mettre en forme le tableau : </t>
  </si>
  <si>
    <t xml:space="preserve">1ère Ligne : </t>
  </si>
  <si>
    <t xml:space="preserve">1ère Colonne : </t>
  </si>
  <si>
    <r>
      <t>Couleur de remplissage</t>
    </r>
    <r>
      <rPr>
        <sz val="8"/>
        <rFont val="Times New Roman"/>
        <family val="1"/>
      </rPr>
      <t xml:space="preserve"> : Citron vert </t>
    </r>
  </si>
  <si>
    <r>
      <t>Couleur de police</t>
    </r>
    <r>
      <rPr>
        <sz val="8"/>
        <rFont val="Times New Roman"/>
        <family val="1"/>
      </rPr>
      <t xml:space="preserve"> : Bleu foncé </t>
    </r>
  </si>
  <si>
    <r>
      <t>Police</t>
    </r>
    <r>
      <rPr>
        <sz val="8"/>
        <rFont val="Times New Roman"/>
        <family val="1"/>
      </rPr>
      <t xml:space="preserve"> : Trebuchet Ms </t>
    </r>
  </si>
  <si>
    <r>
      <t>Taille</t>
    </r>
    <r>
      <rPr>
        <sz val="8"/>
        <rFont val="Times New Roman"/>
        <family val="1"/>
      </rPr>
      <t xml:space="preserve"> : 11 </t>
    </r>
  </si>
  <si>
    <r>
      <t>Style</t>
    </r>
    <r>
      <rPr>
        <sz val="8"/>
        <rFont val="Times New Roman"/>
        <family val="1"/>
      </rPr>
      <t xml:space="preserve"> : Gras </t>
    </r>
  </si>
  <si>
    <r>
      <t>Alignement</t>
    </r>
    <r>
      <rPr>
        <sz val="8"/>
        <rFont val="Times New Roman"/>
        <family val="1"/>
      </rPr>
      <t xml:space="preserve"> : Centré verticalement et horizontalement, Renvoyer à la ligne automatiquement </t>
    </r>
  </si>
  <si>
    <r>
      <t>Couleur de remplissage</t>
    </r>
    <r>
      <rPr>
        <sz val="8"/>
        <rFont val="Times New Roman"/>
        <family val="1"/>
      </rPr>
      <t xml:space="preserve"> : Bleu clair </t>
    </r>
  </si>
  <si>
    <r>
      <t>Couleur de police</t>
    </r>
    <r>
      <rPr>
        <sz val="8"/>
        <rFont val="Times New Roman"/>
        <family val="1"/>
      </rPr>
      <t xml:space="preserve"> : Blanc </t>
    </r>
  </si>
  <si>
    <t xml:space="preserve">3) Enregistrer le tableau avec le nom « Tarif des hôtels » dans votre Bureau. </t>
  </si>
  <si>
    <t xml:space="preserve">4) Calculer la pension complète pour chaque hôtel. </t>
  </si>
  <si>
    <t xml:space="preserve">5) Insérer cette colonne après la première colonne. </t>
  </si>
  <si>
    <t>Nombre d'étoiles</t>
  </si>
  <si>
    <t xml:space="preserve">6) Insérer ces lignes au dessous du tableau : </t>
  </si>
  <si>
    <t>Somme</t>
  </si>
  <si>
    <t>Moyenne</t>
  </si>
  <si>
    <t>Maximum</t>
  </si>
  <si>
    <t>Minimum</t>
  </si>
  <si>
    <t>Pension complète (DH)</t>
  </si>
  <si>
    <t xml:space="preserve">7) Calculer la somme, la moyenne, le maximum, le minimum des pensions complètes.(Insérer - fonctions). </t>
  </si>
  <si>
    <t xml:space="preserve">8) Enregistrer votre travail sous le nom « TP No3 » sur le bureau. </t>
  </si>
  <si>
    <t>TP No4</t>
  </si>
  <si>
    <t>Prix en DH</t>
  </si>
  <si>
    <t>Options en DH</t>
  </si>
  <si>
    <t>Prix toutes options en DH</t>
  </si>
  <si>
    <t>Remise</t>
  </si>
  <si>
    <t>Prix en DH après remise</t>
  </si>
  <si>
    <t>Golf 5</t>
  </si>
  <si>
    <t>Citroën C3</t>
  </si>
  <si>
    <t>Passat</t>
  </si>
  <si>
    <t>Peugeot Partner</t>
  </si>
  <si>
    <t>Audi 4</t>
  </si>
  <si>
    <t xml:space="preserve">2) Mettre en forme le tableau (Bordures, Centré, Nombres, …) </t>
  </si>
  <si>
    <r>
      <t xml:space="preserve">1ère Ligne : </t>
    </r>
    <r>
      <rPr>
        <sz val="10"/>
        <rFont val="Arial"/>
        <family val="0"/>
      </rPr>
      <t xml:space="preserve">
-</t>
    </r>
    <r>
      <rPr>
        <b/>
        <sz val="10"/>
        <rFont val="Arial"/>
        <family val="2"/>
      </rPr>
      <t>Couleur de remplissage</t>
    </r>
    <r>
      <rPr>
        <sz val="10"/>
        <rFont val="Arial"/>
        <family val="0"/>
      </rPr>
      <t xml:space="preserve"> : Bleu foncé 
-</t>
    </r>
    <r>
      <rPr>
        <b/>
        <sz val="10"/>
        <rFont val="Arial"/>
        <family val="2"/>
      </rPr>
      <t>Couleur de police</t>
    </r>
    <r>
      <rPr>
        <sz val="10"/>
        <rFont val="Arial"/>
        <family val="0"/>
      </rPr>
      <t xml:space="preserve"> : Blanc 
-</t>
    </r>
    <r>
      <rPr>
        <b/>
        <sz val="10"/>
        <rFont val="Arial"/>
        <family val="2"/>
      </rPr>
      <t>Police</t>
    </r>
    <r>
      <rPr>
        <sz val="10"/>
        <rFont val="Arial"/>
        <family val="0"/>
      </rPr>
      <t xml:space="preserve"> : Arial 
-</t>
    </r>
    <r>
      <rPr>
        <b/>
        <sz val="10"/>
        <rFont val="Arial"/>
        <family val="2"/>
      </rPr>
      <t>Taille</t>
    </r>
    <r>
      <rPr>
        <sz val="10"/>
        <rFont val="Arial"/>
        <family val="0"/>
      </rPr>
      <t xml:space="preserve"> : 11 
-</t>
    </r>
    <r>
      <rPr>
        <b/>
        <sz val="10"/>
        <rFont val="Arial"/>
        <family val="2"/>
      </rPr>
      <t>Style</t>
    </r>
    <r>
      <rPr>
        <sz val="10"/>
        <rFont val="Arial"/>
        <family val="0"/>
      </rPr>
      <t xml:space="preserve"> : Gras 
-Ajouter une couleur de remplissage différent pour chaque ligne. 
</t>
    </r>
  </si>
  <si>
    <t xml:space="preserve">3) Calculer la colonne « Prix toutes options » et « Prix après remise =Prix toutes options – (Prix toutes options * Remise)» </t>
  </si>
  <si>
    <t xml:space="preserve">4) Insérer les nouvelles colonnes ci-dessous : </t>
  </si>
  <si>
    <t>Prix en Euro</t>
  </si>
  <si>
    <t>Options en Euro</t>
  </si>
  <si>
    <t>Prix toutes options en Euro</t>
  </si>
  <si>
    <t>Prix en Euro après remise</t>
  </si>
  <si>
    <t>Citroên C3</t>
  </si>
  <si>
    <t>Peugeot</t>
  </si>
  <si>
    <t>5) Insérer ces deux lignes au dessous du tableau :</t>
  </si>
  <si>
    <t xml:space="preserve">Min </t>
  </si>
  <si>
    <t xml:space="preserve">Max </t>
  </si>
  <si>
    <t xml:space="preserve">6) Calculer le maximum et le minimum des « Prix toutes options en DH» en utilisant les fonctions prédéfinies. </t>
  </si>
  <si>
    <t xml:space="preserve">7) Enregistrer ce travail sous le nom « TP4 » dans votre dossier personnel se trouvant sur le bureau. </t>
  </si>
  <si>
    <t>TP No5</t>
  </si>
  <si>
    <t>Exercice1 :</t>
  </si>
  <si>
    <t>Voici quelques données qui représentent 7 pays et leurs nombres d’habitants :</t>
  </si>
  <si>
    <t xml:space="preserve">*- Maroc : 37 486 339 habitants
- France : 65 073 482 habitants
- Allemagne : 82 046 000 habitants
- Italie : 60 157 214 habitants
- Les états unis d’Amérique : 305 683 227 habitants
- Algérie : 35 157 029 habitants
- Egypte : 81 713 517 habitants
</t>
  </si>
  <si>
    <t>1) Proposer un tableau qui représente chaque pays avec son nombre d’habitants.</t>
  </si>
  <si>
    <t>2) Mettre en forme le tableau (Gras, centré, bordures …)</t>
  </si>
  <si>
    <t>3) Ajouter un graphique de type Histogramme qui affiche le nombre d’habitants.</t>
  </si>
  <si>
    <t>4) Enregistrer votre travail dans un dossier personnel sur le Bureau.</t>
  </si>
  <si>
    <t>Exercice 2 :</t>
  </si>
  <si>
    <t>Au Maroc, il y a actuellement 5540000 abonnés à Internet. Ces abonnés sont partagés entre les trois Fournisseurs de Services Internet (FSI) à savoir Maroc Telecom, Meditel et Inwi. Le graphique ci-dessous représente les parts de marché de chaque FSI.</t>
  </si>
  <si>
    <t>Parts de FSI</t>
  </si>
  <si>
    <t>Maroc Telecom</t>
  </si>
  <si>
    <t>Meditel</t>
  </si>
  <si>
    <t>Inwi</t>
  </si>
  <si>
    <t>1) Proposer un tableau qui représente les 3 FSI avec leurs parts de marché et le nombre d’abonnées de chacun.</t>
  </si>
  <si>
    <t>Première Place</t>
  </si>
  <si>
    <t>Troisième Place</t>
  </si>
  <si>
    <t>3) Mettre en forme le tableau (Gras, centré, bordures …)</t>
  </si>
  <si>
    <t>4) Ajouter un graphique de type secteurs montrant les parts de marché de chaque FSI.</t>
  </si>
  <si>
    <t>5) Enregistrer votre travail sous le nom « TP No5 » sur le bureau.</t>
  </si>
  <si>
    <t>TP No6</t>
  </si>
  <si>
    <t>Exercice 1 :</t>
  </si>
  <si>
    <t>Lors d'un vote, les bulletins dépouillés ont donné le résultat ci-contre.</t>
  </si>
  <si>
    <t>Urne N°1</t>
  </si>
  <si>
    <t>Ahmed</t>
  </si>
  <si>
    <t>Amina</t>
  </si>
  <si>
    <t>Salah</t>
  </si>
  <si>
    <t>Malika</t>
  </si>
  <si>
    <r>
      <t xml:space="preserve">En utilisant la fonction </t>
    </r>
    <r>
      <rPr>
        <b/>
        <sz val="10"/>
        <rFont val="Arial"/>
        <family val="2"/>
      </rPr>
      <t>NB.SI</t>
    </r>
    <r>
      <rPr>
        <sz val="10"/>
        <rFont val="Arial"/>
        <family val="0"/>
      </rPr>
      <t>, déterminez le nombre de vote pour chaque candidat.</t>
    </r>
  </si>
  <si>
    <t>L'entreprise Macro Choix emploie 4 représentants. Chacun d'entre eux a effectué un chiffre d'affaires qu'il vous communique. Présenter ces chiffres sous la forme d'un tableau qui fera apparaître les totaux annuels par représentant et le total du chiffre d'affaires de chaque trimestre pour l'ensemble des 4 représentants.</t>
  </si>
  <si>
    <r>
      <t>M. Malki</t>
    </r>
    <r>
      <rPr>
        <sz val="12"/>
        <rFont val="Times New Roman"/>
        <family val="1"/>
      </rPr>
      <t xml:space="preserve"> gagne :</t>
    </r>
  </si>
  <si>
    <r>
      <t>75000DH au 1</t>
    </r>
    <r>
      <rPr>
        <vertAlign val="superscript"/>
        <sz val="10"/>
        <rFont val="Times New Roman"/>
        <family val="1"/>
      </rPr>
      <t>er</t>
    </r>
    <r>
      <rPr>
        <sz val="10"/>
        <rFont val="Times New Roman"/>
        <family val="1"/>
      </rPr>
      <t xml:space="preserve"> trimestre</t>
    </r>
  </si>
  <si>
    <r>
      <t>76000DH au 2</t>
    </r>
    <r>
      <rPr>
        <vertAlign val="superscript"/>
        <sz val="10"/>
        <rFont val="Times New Roman"/>
        <family val="1"/>
      </rPr>
      <t>ème</t>
    </r>
    <r>
      <rPr>
        <sz val="10"/>
        <rFont val="Times New Roman"/>
        <family val="1"/>
      </rPr>
      <t xml:space="preserve"> trimestre</t>
    </r>
  </si>
  <si>
    <r>
      <t>63500DH au 3</t>
    </r>
    <r>
      <rPr>
        <vertAlign val="superscript"/>
        <sz val="10"/>
        <rFont val="Times New Roman"/>
        <family val="1"/>
      </rPr>
      <t>ème</t>
    </r>
    <r>
      <rPr>
        <sz val="10"/>
        <rFont val="Times New Roman"/>
        <family val="1"/>
      </rPr>
      <t xml:space="preserve"> trimestre</t>
    </r>
  </si>
  <si>
    <r>
      <t>82000DH au 4</t>
    </r>
    <r>
      <rPr>
        <vertAlign val="superscript"/>
        <sz val="10"/>
        <rFont val="Times New Roman"/>
        <family val="1"/>
      </rPr>
      <t>ème</t>
    </r>
    <r>
      <rPr>
        <sz val="10"/>
        <rFont val="Times New Roman"/>
        <family val="1"/>
      </rPr>
      <t xml:space="preserve"> trimestre</t>
    </r>
  </si>
  <si>
    <r>
      <t>N. Salhi</t>
    </r>
    <r>
      <rPr>
        <sz val="12"/>
        <rFont val="Times New Roman"/>
        <family val="1"/>
      </rPr>
      <t xml:space="preserve"> gagne :</t>
    </r>
  </si>
  <si>
    <r>
      <t>22000DH au 1</t>
    </r>
    <r>
      <rPr>
        <vertAlign val="superscript"/>
        <sz val="10"/>
        <rFont val="Times New Roman"/>
        <family val="1"/>
      </rPr>
      <t>er</t>
    </r>
    <r>
      <rPr>
        <sz val="10"/>
        <rFont val="Times New Roman"/>
        <family val="1"/>
      </rPr>
      <t xml:space="preserve"> trimestre,</t>
    </r>
  </si>
  <si>
    <r>
      <t>31000DH au 2</t>
    </r>
    <r>
      <rPr>
        <vertAlign val="superscript"/>
        <sz val="10"/>
        <rFont val="Times New Roman"/>
        <family val="1"/>
      </rPr>
      <t>ème</t>
    </r>
    <r>
      <rPr>
        <sz val="10"/>
        <rFont val="Times New Roman"/>
        <family val="1"/>
      </rPr>
      <t xml:space="preserve"> trimestre</t>
    </r>
  </si>
  <si>
    <r>
      <t>40500DH au 3</t>
    </r>
    <r>
      <rPr>
        <vertAlign val="superscript"/>
        <sz val="10"/>
        <rFont val="Times New Roman"/>
        <family val="1"/>
      </rPr>
      <t>ème</t>
    </r>
    <r>
      <rPr>
        <sz val="10"/>
        <rFont val="Times New Roman"/>
        <family val="1"/>
      </rPr>
      <t xml:space="preserve"> trimestre</t>
    </r>
  </si>
  <si>
    <r>
      <t>29000DH au 4</t>
    </r>
    <r>
      <rPr>
        <vertAlign val="superscript"/>
        <sz val="10"/>
        <rFont val="Times New Roman"/>
        <family val="1"/>
      </rPr>
      <t>ème</t>
    </r>
    <r>
      <rPr>
        <sz val="10"/>
        <rFont val="Times New Roman"/>
        <family val="1"/>
      </rPr>
      <t xml:space="preserve"> trimestre</t>
    </r>
  </si>
  <si>
    <r>
      <t>R. Miloudi</t>
    </r>
    <r>
      <rPr>
        <sz val="12"/>
        <rFont val="Times New Roman"/>
        <family val="1"/>
      </rPr>
      <t xml:space="preserve"> gagne :</t>
    </r>
  </si>
  <si>
    <r>
      <t>60000DH au 1</t>
    </r>
    <r>
      <rPr>
        <vertAlign val="superscript"/>
        <sz val="10"/>
        <rFont val="Times New Roman"/>
        <family val="1"/>
      </rPr>
      <t>er</t>
    </r>
    <r>
      <rPr>
        <sz val="10"/>
        <rFont val="Times New Roman"/>
        <family val="1"/>
      </rPr>
      <t xml:space="preserve"> trimestre,</t>
    </r>
  </si>
  <si>
    <r>
      <t>62000DH au 2</t>
    </r>
    <r>
      <rPr>
        <vertAlign val="superscript"/>
        <sz val="10"/>
        <rFont val="Times New Roman"/>
        <family val="1"/>
      </rPr>
      <t>ème</t>
    </r>
    <r>
      <rPr>
        <sz val="10"/>
        <rFont val="Times New Roman"/>
        <family val="1"/>
      </rPr>
      <t xml:space="preserve"> trimestre</t>
    </r>
  </si>
  <si>
    <r>
      <t>55000DH au 4</t>
    </r>
    <r>
      <rPr>
        <vertAlign val="superscript"/>
        <sz val="10"/>
        <rFont val="Times New Roman"/>
        <family val="1"/>
      </rPr>
      <t>ème</t>
    </r>
    <r>
      <rPr>
        <sz val="10"/>
        <rFont val="Times New Roman"/>
        <family val="1"/>
      </rPr>
      <t xml:space="preserve"> trimestre</t>
    </r>
  </si>
  <si>
    <r>
      <t>K. Hamdi</t>
    </r>
    <r>
      <rPr>
        <sz val="12"/>
        <rFont val="Times New Roman"/>
        <family val="1"/>
      </rPr>
      <t xml:space="preserve"> gagne :</t>
    </r>
  </si>
  <si>
    <r>
      <t>80000DH au 1</t>
    </r>
    <r>
      <rPr>
        <vertAlign val="superscript"/>
        <sz val="10"/>
        <rFont val="Times New Roman"/>
        <family val="1"/>
      </rPr>
      <t>er</t>
    </r>
    <r>
      <rPr>
        <sz val="10"/>
        <rFont val="Times New Roman"/>
        <family val="1"/>
      </rPr>
      <t xml:space="preserve"> trimestre,</t>
    </r>
  </si>
  <si>
    <r>
      <t>78000DH au 2</t>
    </r>
    <r>
      <rPr>
        <vertAlign val="superscript"/>
        <sz val="10"/>
        <rFont val="Times New Roman"/>
        <family val="1"/>
      </rPr>
      <t>ème</t>
    </r>
    <r>
      <rPr>
        <sz val="10"/>
        <rFont val="Times New Roman"/>
        <family val="1"/>
      </rPr>
      <t xml:space="preserve"> trimestre</t>
    </r>
  </si>
  <si>
    <r>
      <t>67500DH au 3</t>
    </r>
    <r>
      <rPr>
        <vertAlign val="superscript"/>
        <sz val="10"/>
        <rFont val="Times New Roman"/>
        <family val="1"/>
      </rPr>
      <t>ème</t>
    </r>
    <r>
      <rPr>
        <sz val="10"/>
        <rFont val="Times New Roman"/>
        <family val="1"/>
      </rPr>
      <t xml:space="preserve"> trimestre</t>
    </r>
  </si>
  <si>
    <r>
      <t>84000DH au 4</t>
    </r>
    <r>
      <rPr>
        <vertAlign val="superscript"/>
        <sz val="10"/>
        <rFont val="Times New Roman"/>
        <family val="1"/>
      </rPr>
      <t>ème</t>
    </r>
    <r>
      <rPr>
        <sz val="10"/>
        <rFont val="Times New Roman"/>
        <family val="1"/>
      </rPr>
      <t xml:space="preserve"> trimestre</t>
    </r>
  </si>
  <si>
    <t>TP No7</t>
  </si>
  <si>
    <r>
      <t>Objectifs</t>
    </r>
    <r>
      <rPr>
        <b/>
        <sz val="10"/>
        <color indexed="12"/>
        <rFont val="Arial"/>
        <family val="2"/>
      </rPr>
      <t xml:space="preserve"> :   - Trier les données d'une base de données Excel et créer des sous-totaux.
                  - Utiliser le Tableau croisé dynamique d'Excel (TCD) 
</t>
    </r>
  </si>
  <si>
    <t>Client</t>
  </si>
  <si>
    <r>
      <t>N</t>
    </r>
    <r>
      <rPr>
        <b/>
        <i/>
        <vertAlign val="superscript"/>
        <sz val="12"/>
        <color indexed="10"/>
        <rFont val="Times New Roman"/>
        <family val="1"/>
      </rPr>
      <t>o</t>
    </r>
    <r>
      <rPr>
        <b/>
        <i/>
        <sz val="12"/>
        <color indexed="10"/>
        <rFont val="Times New Roman"/>
        <family val="1"/>
      </rPr>
      <t xml:space="preserve"> Facture</t>
    </r>
  </si>
  <si>
    <t>Famille Produit</t>
  </si>
  <si>
    <t>Produit</t>
  </si>
  <si>
    <t>Montant en DH</t>
  </si>
  <si>
    <t>Dkhissi</t>
  </si>
  <si>
    <t>Jet d’encre</t>
  </si>
  <si>
    <t>Tahri</t>
  </si>
  <si>
    <t>Câble</t>
  </si>
  <si>
    <t>RJ-45</t>
  </si>
  <si>
    <t>Salhi</t>
  </si>
  <si>
    <t>HP-LaserJet</t>
  </si>
  <si>
    <t>Hamdaoui</t>
  </si>
  <si>
    <t>Hardware</t>
  </si>
  <si>
    <t>Processeur</t>
  </si>
  <si>
    <t>Fibre Optique</t>
  </si>
  <si>
    <t>Graveur</t>
  </si>
  <si>
    <t>Karimi</t>
  </si>
  <si>
    <t>Canon Laser</t>
  </si>
  <si>
    <t>La première commande à exécuter pour créer des sous-totaux est de trier, suivant le type de regroupement que nous souhaitons, par la fonction tri du menu Données. Le choix du tri va dépendre des statistiques que nous souhaitons afficher.</t>
  </si>
  <si>
    <t xml:space="preserve">Travail à faire : </t>
  </si>
  <si>
    <t>Tris</t>
  </si>
  <si>
    <t>1. Trier la base de données selon l’ordre alphabétique des noms de clients.</t>
  </si>
  <si>
    <t>2. Trier la base de données par Famille Produit.</t>
  </si>
  <si>
    <t>3. Trier la base de données par ordre croissant des produits.</t>
  </si>
  <si>
    <t>4. Trier la base de données selon l’ordre croissant de Famille Produit puis par Produit.</t>
  </si>
  <si>
    <t>5. Trier la base de données selon l’ordre décroissant des montants.</t>
  </si>
  <si>
    <t>Sous totaux</t>
  </si>
  <si>
    <t>1. Calculer la somme des produits vendus par Client.</t>
  </si>
  <si>
    <t>2. Calculer la somme des produits vendus par Famille Produit.</t>
  </si>
  <si>
    <t>3. Calculer la somme des produits vendus.</t>
  </si>
  <si>
    <t xml:space="preserve">4. Calculer la moyenne des ventes par Famille Produit. </t>
  </si>
  <si>
    <t>Tableaux croisés dynamiques</t>
  </si>
  <si>
    <t>1. Les produits vendus par Famille Produit</t>
  </si>
  <si>
    <t>2. Somme des ventes par Client.</t>
  </si>
  <si>
    <t>3. Somme des ventes par famille Produit puis par Client.</t>
  </si>
  <si>
    <t>Représentant</t>
  </si>
  <si>
    <t>M. Malki</t>
  </si>
  <si>
    <t>N. Salhi</t>
  </si>
  <si>
    <t>R. Miloudi</t>
  </si>
  <si>
    <t>K. Hamdi</t>
  </si>
  <si>
    <t>Trimestre</t>
  </si>
  <si>
    <t>Nombre des votes</t>
  </si>
  <si>
    <t>Pays</t>
  </si>
  <si>
    <t>Nombre d'habitants</t>
  </si>
  <si>
    <t>Maroc</t>
  </si>
  <si>
    <t>France</t>
  </si>
  <si>
    <t>Allemagne</t>
  </si>
  <si>
    <t>Italie</t>
  </si>
  <si>
    <t>USA</t>
  </si>
  <si>
    <t>Algérie</t>
  </si>
  <si>
    <t>Egypte</t>
  </si>
  <si>
    <t>Nombre d'abonnés</t>
  </si>
  <si>
    <t>Total d'abonnés =</t>
  </si>
  <si>
    <t>Candidat</t>
  </si>
  <si>
    <t>A partir du tableau de ventes ci-dessus extraire les données suivantes en utilisant l’outil tableaux croisés dynamiques :</t>
  </si>
  <si>
    <t>Chiffre d'affaires (DH)</t>
  </si>
  <si>
    <t>Pourcentage</t>
  </si>
  <si>
    <t>Abonnés</t>
  </si>
  <si>
    <t>FSI</t>
  </si>
  <si>
    <t>2) Ajouter sous le tableau ces deux lignes et déterminer le FSI qui a le plus d’abonnés en pourcentage (%) et en nombre d’abonnés. Utilisez pour cela les fonctions prédéfinies.</t>
  </si>
  <si>
    <t xml:space="preserve">11) Insérer une autre ligne après l'enregistrement « Imprimante » et saisir l’enregistrement suivant : </t>
  </si>
  <si>
    <t xml:space="preserve">6) Calculer dans la cellule D7, le total des ventes de tous les produits. </t>
  </si>
  <si>
    <t>Nom&amp;Prénom</t>
  </si>
  <si>
    <t>Note1</t>
  </si>
  <si>
    <t>Note2</t>
  </si>
  <si>
    <t>Note3</t>
  </si>
  <si>
    <t>Note4</t>
  </si>
  <si>
    <t>Note5</t>
  </si>
  <si>
    <t>Mention</t>
  </si>
  <si>
    <t>Rachetage</t>
  </si>
  <si>
    <t>Bourcier</t>
  </si>
  <si>
    <t>Dkhissi Ahmed</t>
  </si>
  <si>
    <t>Tahri Karim</t>
  </si>
  <si>
    <t>Salhi Mouna</t>
  </si>
  <si>
    <t>Hamdaoui Ali</t>
  </si>
  <si>
    <t>Dahmani Ilyas</t>
  </si>
  <si>
    <t>Darouich Ikram</t>
  </si>
  <si>
    <t>Karimi Islam</t>
  </si>
  <si>
    <t>Mokhtari Amine</t>
  </si>
  <si>
    <t>Total K. Hamdi</t>
  </si>
  <si>
    <t>Total M. Malki</t>
  </si>
  <si>
    <t>Total N. Salhi</t>
  </si>
  <si>
    <t>Total R. Miloudi</t>
  </si>
  <si>
    <t>Total général</t>
  </si>
  <si>
    <t>Total Câble</t>
  </si>
  <si>
    <t>Total Hardware</t>
  </si>
  <si>
    <t>Total Imprimante</t>
  </si>
  <si>
    <t>Somme de Montant en DH</t>
  </si>
  <si>
    <r>
      <t>Police</t>
    </r>
    <r>
      <rPr>
        <sz val="8"/>
        <rFont val="MS Serif"/>
        <family val="1"/>
      </rPr>
      <t xml:space="preserve"> : Trebuchet Ms </t>
    </r>
  </si>
  <si>
    <t>1DH=</t>
  </si>
  <si>
    <t>Euro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</si>
</sst>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78">
    <font>
      <sz val="10"/>
      <name val="Arial"/>
      <family val="0"/>
    </font>
    <font>
      <sz val="12"/>
      <name val="Times New Roman"/>
      <family val="1"/>
    </font>
    <font>
      <b/>
      <sz val="12"/>
      <name val="Times New Roman"/>
      <family val="1"/>
    </font>
    <font>
      <b/>
      <sz val="10"/>
      <name val="Times New Roman"/>
      <family val="1"/>
    </font>
    <font>
      <b/>
      <i/>
      <u val="single"/>
      <sz val="14"/>
      <color indexed="12"/>
      <name val="Times New Roman"/>
      <family val="1"/>
    </font>
    <font>
      <b/>
      <sz val="10"/>
      <name val="Arial"/>
      <family val="2"/>
    </font>
    <font>
      <b/>
      <sz val="10"/>
      <color indexed="8"/>
      <name val="Arial"/>
      <family val="2"/>
    </font>
    <font>
      <sz val="10"/>
      <color indexed="8"/>
      <name val="Arial"/>
      <family val="2"/>
    </font>
    <font>
      <u val="single"/>
      <sz val="10"/>
      <color indexed="12"/>
      <name val="Arial"/>
      <family val="2"/>
    </font>
    <font>
      <u val="single"/>
      <sz val="10"/>
      <color indexed="36"/>
      <name val="Arial"/>
      <family val="2"/>
    </font>
    <font>
      <b/>
      <i/>
      <u val="single"/>
      <sz val="18"/>
      <color indexed="16"/>
      <name val="Times New Roman"/>
      <family val="1"/>
    </font>
    <font>
      <sz val="18"/>
      <name val="Arial"/>
      <family val="2"/>
    </font>
    <font>
      <b/>
      <sz val="10"/>
      <name val="Trebuchet MS"/>
      <family val="2"/>
    </font>
    <font>
      <b/>
      <sz val="10"/>
      <color indexed="8"/>
      <name val="Trebuchet MS"/>
      <family val="2"/>
    </font>
    <font>
      <b/>
      <sz val="8"/>
      <name val="Times New Roman"/>
      <family val="1"/>
    </font>
    <font>
      <sz val="8"/>
      <name val="Times New Roman"/>
      <family val="1"/>
    </font>
    <font>
      <b/>
      <sz val="9"/>
      <color indexed="8"/>
      <name val="Times New Roman"/>
      <family val="1"/>
    </font>
    <font>
      <sz val="9"/>
      <color indexed="8"/>
      <name val="Times New Roman"/>
      <family val="1"/>
    </font>
    <font>
      <b/>
      <i/>
      <u val="single"/>
      <sz val="12"/>
      <name val="Times New Roman"/>
      <family val="1"/>
    </font>
    <font>
      <b/>
      <i/>
      <u val="single"/>
      <sz val="10"/>
      <name val="Arial"/>
      <family val="2"/>
    </font>
    <font>
      <sz val="10"/>
      <name val="Times New Roman"/>
      <family val="1"/>
    </font>
    <font>
      <b/>
      <sz val="9"/>
      <name val="Arial"/>
      <family val="2"/>
    </font>
    <font>
      <sz val="9"/>
      <name val="Arial"/>
      <family val="2"/>
    </font>
    <font>
      <b/>
      <sz val="9"/>
      <color indexed="8"/>
      <name val="Arial"/>
      <family val="2"/>
    </font>
    <font>
      <b/>
      <sz val="12"/>
      <color indexed="8"/>
      <name val="Times New Roman"/>
      <family val="1"/>
    </font>
    <font>
      <b/>
      <sz val="12"/>
      <color indexed="8"/>
      <name val="Arial"/>
      <family val="2"/>
    </font>
    <font>
      <sz val="10"/>
      <color indexed="12"/>
      <name val="Arial"/>
      <family val="2"/>
    </font>
    <font>
      <b/>
      <i/>
      <u val="single"/>
      <sz val="16"/>
      <color indexed="12"/>
      <name val="Times New Roman"/>
      <family val="1"/>
    </font>
    <font>
      <vertAlign val="superscript"/>
      <sz val="10"/>
      <name val="Times New Roman"/>
      <family val="1"/>
    </font>
    <font>
      <b/>
      <sz val="10"/>
      <color indexed="12"/>
      <name val="Arial"/>
      <family val="2"/>
    </font>
    <font>
      <b/>
      <i/>
      <u val="single"/>
      <sz val="10"/>
      <color indexed="12"/>
      <name val="Arial"/>
      <family val="2"/>
    </font>
    <font>
      <b/>
      <i/>
      <sz val="12"/>
      <color indexed="10"/>
      <name val="Times New Roman"/>
      <family val="1"/>
    </font>
    <font>
      <b/>
      <i/>
      <vertAlign val="superscript"/>
      <sz val="12"/>
      <color indexed="10"/>
      <name val="Times New Roman"/>
      <family val="1"/>
    </font>
    <font>
      <b/>
      <i/>
      <u val="single"/>
      <sz val="14"/>
      <color indexed="10"/>
      <name val="Times New Roman"/>
      <family val="1"/>
    </font>
    <font>
      <b/>
      <i/>
      <u val="single"/>
      <sz val="12"/>
      <color indexed="21"/>
      <name val="Times New Roman"/>
      <family val="1"/>
    </font>
    <font>
      <sz val="12"/>
      <color indexed="8"/>
      <name val="Times New Roman"/>
      <family val="1"/>
    </font>
    <font>
      <b/>
      <sz val="8"/>
      <name val="MS Serif"/>
      <family val="1"/>
    </font>
    <font>
      <sz val="8"/>
      <name val="MS Serif"/>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18"/>
      <name val="Times New Roman"/>
      <family val="1"/>
    </font>
    <font>
      <sz val="8"/>
      <color indexed="8"/>
      <name val="Arial"/>
      <family val="0"/>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2"/>
      <color rgb="FF000080"/>
      <name val="Times New Roman"/>
      <family val="1"/>
    </font>
    <font>
      <sz val="12"/>
      <color theme="1"/>
      <name val="Times New Roman"/>
      <family val="1"/>
    </font>
    <font>
      <sz val="12"/>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1"/>
        <bgColor indexed="64"/>
      </patternFill>
    </fill>
    <fill>
      <patternFill patternType="solid">
        <fgColor indexed="50"/>
        <bgColor indexed="64"/>
      </patternFill>
    </fill>
    <fill>
      <patternFill patternType="solid">
        <fgColor indexed="42"/>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medium"/>
      <bottom style="thin"/>
    </border>
    <border>
      <left style="medium"/>
      <right>
        <color indexed="63"/>
      </right>
      <top style="medium"/>
      <bottom style="medium"/>
    </border>
    <border>
      <left style="medium"/>
      <right>
        <color indexed="63"/>
      </right>
      <top style="thin"/>
      <bottom style="thin"/>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84">
    <xf numFmtId="0" fontId="0" fillId="0" borderId="0" xfId="0" applyAlignment="1">
      <alignment/>
    </xf>
    <xf numFmtId="0" fontId="1" fillId="0" borderId="10" xfId="0" applyFont="1" applyBorder="1" applyAlignment="1">
      <alignment horizontal="center" vertical="center" wrapText="1"/>
    </xf>
    <xf numFmtId="0" fontId="0" fillId="0" borderId="0" xfId="0" applyAlignment="1">
      <alignment horizontal="center" vertical="center" shrinkToFit="1"/>
    </xf>
    <xf numFmtId="0" fontId="1" fillId="0" borderId="10" xfId="0" applyFont="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left" vertical="center" wrapText="1" shrinkToFi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0" borderId="0" xfId="0" applyAlignment="1">
      <alignment/>
    </xf>
    <xf numFmtId="0" fontId="0" fillId="0" borderId="0" xfId="0" applyAlignment="1">
      <alignment horizontal="left" vertical="center"/>
    </xf>
    <xf numFmtId="0" fontId="7" fillId="0" borderId="0" xfId="0" applyFont="1" applyBorder="1" applyAlignment="1">
      <alignment horizontal="center" vertical="center" wrapText="1" shrinkToFit="1"/>
    </xf>
    <xf numFmtId="0" fontId="6" fillId="0" borderId="0" xfId="0" applyFont="1" applyFill="1" applyBorder="1" applyAlignment="1">
      <alignment horizontal="left" vertical="center" wrapText="1" shrinkToFit="1"/>
    </xf>
    <xf numFmtId="0" fontId="6" fillId="35" borderId="14" xfId="0" applyFont="1" applyFill="1" applyBorder="1" applyAlignment="1">
      <alignment horizontal="center" vertical="center" wrapText="1"/>
    </xf>
    <xf numFmtId="9" fontId="7"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9" fontId="7" fillId="0" borderId="16" xfId="0" applyNumberFormat="1" applyFont="1" applyBorder="1" applyAlignment="1">
      <alignment horizontal="center" vertical="center" wrapText="1"/>
    </xf>
    <xf numFmtId="0" fontId="5" fillId="0" borderId="0" xfId="0" applyFont="1" applyAlignment="1">
      <alignment/>
    </xf>
    <xf numFmtId="0" fontId="6" fillId="36" borderId="11" xfId="0" applyFont="1" applyFill="1" applyBorder="1" applyAlignment="1">
      <alignment horizontal="center" vertical="center" wrapText="1"/>
    </xf>
    <xf numFmtId="0" fontId="7" fillId="0" borderId="17" xfId="0" applyFont="1" applyBorder="1" applyAlignment="1">
      <alignment horizontal="center" vertical="center" wrapText="1"/>
    </xf>
    <xf numFmtId="0" fontId="12" fillId="37" borderId="16" xfId="0" applyFont="1" applyFill="1" applyBorder="1" applyAlignment="1">
      <alignment horizontal="center" vertical="center" wrapText="1" shrinkToFit="1"/>
    </xf>
    <xf numFmtId="0" fontId="0" fillId="0" borderId="0" xfId="0" applyAlignment="1">
      <alignment shrinkToFit="1"/>
    </xf>
    <xf numFmtId="0" fontId="17"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2" fillId="37" borderId="11" xfId="0" applyFont="1" applyFill="1" applyBorder="1" applyAlignment="1">
      <alignment horizontal="center" vertical="center" wrapText="1" shrinkToFit="1"/>
    </xf>
    <xf numFmtId="0" fontId="7" fillId="0" borderId="17" xfId="0" applyFont="1" applyBorder="1" applyAlignment="1">
      <alignment horizontal="center" wrapText="1"/>
    </xf>
    <xf numFmtId="0" fontId="7"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7" xfId="0" applyFont="1" applyBorder="1" applyAlignment="1">
      <alignment horizontal="center" vertical="center" wrapText="1"/>
    </xf>
    <xf numFmtId="9" fontId="21"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23" fillId="0" borderId="17" xfId="0" applyFont="1" applyBorder="1" applyAlignment="1">
      <alignment horizontal="center" vertical="center" wrapText="1"/>
    </xf>
    <xf numFmtId="9" fontId="23" fillId="0" borderId="17" xfId="0" applyNumberFormat="1" applyFont="1" applyBorder="1" applyAlignment="1">
      <alignment horizontal="center" vertical="center" wrapText="1"/>
    </xf>
    <xf numFmtId="0" fontId="21" fillId="0" borderId="15" xfId="0" applyFont="1" applyBorder="1" applyAlignment="1">
      <alignment horizontal="left" vertical="center" wrapText="1"/>
    </xf>
    <xf numFmtId="0" fontId="20" fillId="0" borderId="0" xfId="0" applyFont="1" applyAlignment="1">
      <alignment wrapText="1"/>
    </xf>
    <xf numFmtId="0" fontId="23" fillId="0" borderId="15" xfId="0" applyFont="1" applyBorder="1" applyAlignment="1">
      <alignment horizontal="center"/>
    </xf>
    <xf numFmtId="0" fontId="25" fillId="0" borderId="16" xfId="0" applyFont="1" applyBorder="1" applyAlignment="1">
      <alignment horizontal="center" vertical="top" wrapText="1"/>
    </xf>
    <xf numFmtId="0" fontId="25" fillId="0" borderId="17"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0" fillId="0" borderId="0" xfId="0" applyAlignment="1">
      <alignment horizontal="center" vertical="center"/>
    </xf>
    <xf numFmtId="0" fontId="24" fillId="0" borderId="12" xfId="0" applyFont="1" applyBorder="1" applyAlignment="1">
      <alignment vertical="top" wrapText="1"/>
    </xf>
    <xf numFmtId="0" fontId="24" fillId="0" borderId="10" xfId="0" applyFont="1" applyBorder="1" applyAlignment="1">
      <alignment vertical="top" wrapText="1"/>
    </xf>
    <xf numFmtId="0" fontId="24" fillId="0" borderId="11" xfId="0" applyFont="1" applyBorder="1" applyAlignment="1">
      <alignment horizontal="center" vertical="center" shrinkToFit="1"/>
    </xf>
    <xf numFmtId="0" fontId="24" fillId="0" borderId="13" xfId="0" applyFont="1" applyBorder="1" applyAlignment="1">
      <alignment horizontal="center" vertical="center" shrinkToFit="1"/>
    </xf>
    <xf numFmtId="0" fontId="20" fillId="0" borderId="18" xfId="0" applyFont="1" applyBorder="1" applyAlignment="1">
      <alignment horizontal="justify" wrapText="1"/>
    </xf>
    <xf numFmtId="0" fontId="20" fillId="0" borderId="19" xfId="0" applyFont="1" applyBorder="1" applyAlignment="1">
      <alignment horizontal="justify" wrapText="1"/>
    </xf>
    <xf numFmtId="0" fontId="34" fillId="0" borderId="0" xfId="0" applyFont="1" applyAlignment="1">
      <alignment horizontal="left"/>
    </xf>
    <xf numFmtId="0" fontId="0" fillId="0" borderId="0" xfId="0" applyAlignment="1">
      <alignment horizontal="center"/>
    </xf>
    <xf numFmtId="0" fontId="0" fillId="0" borderId="20" xfId="0" applyBorder="1" applyAlignment="1">
      <alignment horizontal="center" vertical="center" shrinkToFit="1"/>
    </xf>
    <xf numFmtId="0" fontId="0" fillId="0" borderId="20" xfId="0" applyBorder="1" applyAlignment="1">
      <alignment horizontal="left" vertical="center" shrinkToFit="1"/>
    </xf>
    <xf numFmtId="0" fontId="0" fillId="0" borderId="0" xfId="0" applyFont="1" applyBorder="1" applyAlignment="1">
      <alignment/>
    </xf>
    <xf numFmtId="0" fontId="5" fillId="38" borderId="21" xfId="0" applyFont="1" applyFill="1" applyBorder="1" applyAlignment="1">
      <alignment horizontal="center" vertical="center"/>
    </xf>
    <xf numFmtId="9" fontId="0" fillId="0" borderId="11" xfId="0" applyNumberFormat="1" applyBorder="1" applyAlignment="1">
      <alignment horizontal="center" vertical="center" shrinkToFit="1"/>
    </xf>
    <xf numFmtId="0" fontId="5" fillId="33" borderId="11" xfId="0" applyFont="1" applyFill="1" applyBorder="1" applyAlignment="1">
      <alignment horizontal="center" vertical="center" shrinkToFit="1"/>
    </xf>
    <xf numFmtId="0" fontId="0" fillId="0" borderId="0" xfId="0" applyAlignment="1">
      <alignment horizontal="left"/>
    </xf>
    <xf numFmtId="0" fontId="0" fillId="0" borderId="20" xfId="0" applyBorder="1" applyAlignment="1">
      <alignment horizontal="left" vertical="center"/>
    </xf>
    <xf numFmtId="3" fontId="0" fillId="0" borderId="20" xfId="0" applyNumberFormat="1" applyBorder="1" applyAlignment="1">
      <alignment horizontal="center" vertical="center"/>
    </xf>
    <xf numFmtId="0" fontId="5" fillId="33" borderId="20" xfId="0" applyFont="1" applyFill="1" applyBorder="1" applyAlignment="1">
      <alignment horizontal="center" vertical="center" shrinkToFit="1"/>
    </xf>
    <xf numFmtId="0" fontId="0" fillId="0" borderId="0" xfId="0" applyAlignment="1">
      <alignment horizontal="right"/>
    </xf>
    <xf numFmtId="0" fontId="0" fillId="0" borderId="22" xfId="0" applyBorder="1" applyAlignment="1">
      <alignment horizontal="center" vertical="center"/>
    </xf>
    <xf numFmtId="0" fontId="0" fillId="0" borderId="11" xfId="0" applyBorder="1" applyAlignment="1">
      <alignment horizontal="center" vertical="center"/>
    </xf>
    <xf numFmtId="9" fontId="35" fillId="0" borderId="12" xfId="0" applyNumberFormat="1" applyFont="1" applyBorder="1" applyAlignment="1">
      <alignment horizontal="center" vertical="center" wrapText="1"/>
    </xf>
    <xf numFmtId="0" fontId="13" fillId="39" borderId="15" xfId="0" applyFont="1" applyFill="1" applyBorder="1" applyAlignment="1">
      <alignment horizontal="center" vertical="center" wrapText="1"/>
    </xf>
    <xf numFmtId="0" fontId="7" fillId="0" borderId="14" xfId="0" applyFont="1" applyFill="1" applyBorder="1" applyAlignment="1">
      <alignment horizontal="center" vertical="center" wrapText="1" shrinkToFit="1"/>
    </xf>
    <xf numFmtId="0" fontId="0" fillId="0" borderId="23" xfId="0" applyFont="1" applyBorder="1" applyAlignment="1">
      <alignment horizontal="left" vertical="center"/>
    </xf>
    <xf numFmtId="0" fontId="5" fillId="38" borderId="24"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3" xfId="0" applyFont="1" applyBorder="1" applyAlignment="1">
      <alignment/>
    </xf>
    <xf numFmtId="0" fontId="0" fillId="0" borderId="19" xfId="0" applyBorder="1" applyAlignment="1">
      <alignment/>
    </xf>
    <xf numFmtId="0" fontId="0" fillId="0" borderId="25" xfId="0" applyBorder="1" applyAlignment="1">
      <alignment/>
    </xf>
    <xf numFmtId="0" fontId="0" fillId="0" borderId="26" xfId="0" applyBorder="1" applyAlignment="1">
      <alignment/>
    </xf>
    <xf numFmtId="0" fontId="20" fillId="0" borderId="13" xfId="0" applyFont="1" applyBorder="1" applyAlignment="1">
      <alignment horizontal="justify" wrapText="1"/>
    </xf>
    <xf numFmtId="0" fontId="20" fillId="0" borderId="24" xfId="0" applyFont="1" applyBorder="1" applyAlignment="1">
      <alignment horizontal="justify" wrapText="1"/>
    </xf>
    <xf numFmtId="0" fontId="18" fillId="0" borderId="24"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11" xfId="0" applyFont="1" applyBorder="1" applyAlignment="1">
      <alignment horizontal="center" vertical="center" shrinkToFit="1"/>
    </xf>
    <xf numFmtId="0" fontId="5" fillId="40" borderId="0" xfId="0" applyFont="1" applyFill="1" applyBorder="1" applyAlignment="1">
      <alignment horizontal="center" vertical="center" shrinkToFit="1"/>
    </xf>
    <xf numFmtId="0" fontId="31" fillId="33" borderId="11" xfId="0" applyFont="1" applyFill="1" applyBorder="1" applyAlignment="1">
      <alignment horizontal="center" vertical="center" shrinkToFit="1"/>
    </xf>
    <xf numFmtId="0" fontId="31" fillId="33" borderId="12"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33" borderId="13" xfId="0" applyFont="1" applyFill="1" applyBorder="1" applyAlignment="1">
      <alignment horizontal="left" vertical="center" shrinkToFit="1"/>
    </xf>
    <xf numFmtId="0" fontId="0" fillId="0" borderId="0" xfId="0" applyBorder="1" applyAlignment="1">
      <alignment horizontal="center" vertical="center" shrinkToFit="1"/>
    </xf>
    <xf numFmtId="0" fontId="6" fillId="35" borderId="20" xfId="0" applyFont="1" applyFill="1" applyBorder="1" applyAlignment="1">
      <alignment horizontal="center" vertical="center" wrapText="1" shrinkToFit="1"/>
    </xf>
    <xf numFmtId="0" fontId="6" fillId="36" borderId="20" xfId="0" applyFont="1" applyFill="1" applyBorder="1" applyAlignment="1">
      <alignment horizontal="left" vertical="center" wrapText="1" shrinkToFit="1"/>
    </xf>
    <xf numFmtId="0" fontId="7" fillId="0" borderId="20" xfId="0" applyFont="1" applyBorder="1" applyAlignment="1">
      <alignment horizontal="center" vertical="center" wrapText="1" shrinkToFit="1"/>
    </xf>
    <xf numFmtId="0" fontId="5" fillId="0" borderId="20" xfId="0" applyNumberFormat="1" applyFont="1" applyBorder="1" applyAlignment="1">
      <alignment horizontal="left" vertical="center" shrinkToFit="1"/>
    </xf>
    <xf numFmtId="0" fontId="5" fillId="0" borderId="20"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0" fillId="0" borderId="34" xfId="0" applyNumberFormat="1" applyBorder="1" applyAlignment="1">
      <alignment/>
    </xf>
    <xf numFmtId="0" fontId="0" fillId="0" borderId="32" xfId="0" applyNumberFormat="1" applyBorder="1" applyAlignment="1">
      <alignment/>
    </xf>
    <xf numFmtId="0" fontId="0" fillId="0" borderId="35" xfId="0" applyBorder="1" applyAlignment="1">
      <alignment/>
    </xf>
    <xf numFmtId="0" fontId="0" fillId="0" borderId="28" xfId="0" applyNumberFormat="1" applyBorder="1" applyAlignment="1">
      <alignment/>
    </xf>
    <xf numFmtId="0" fontId="0" fillId="0" borderId="35" xfId="0" applyNumberFormat="1" applyBorder="1" applyAlignment="1">
      <alignment/>
    </xf>
    <xf numFmtId="0" fontId="0" fillId="0" borderId="36" xfId="0" applyBorder="1" applyAlignment="1">
      <alignment/>
    </xf>
    <xf numFmtId="0" fontId="0" fillId="0" borderId="36" xfId="0" applyNumberFormat="1" applyBorder="1" applyAlignment="1">
      <alignment/>
    </xf>
    <xf numFmtId="0" fontId="0" fillId="0" borderId="0" xfId="0" applyNumberFormat="1" applyAlignment="1">
      <alignment/>
    </xf>
    <xf numFmtId="0" fontId="0" fillId="0" borderId="37" xfId="0" applyNumberFormat="1" applyBorder="1" applyAlignment="1">
      <alignment/>
    </xf>
    <xf numFmtId="0" fontId="0" fillId="0" borderId="33" xfId="0" applyNumberFormat="1" applyBorder="1" applyAlignment="1">
      <alignment/>
    </xf>
    <xf numFmtId="0" fontId="0" fillId="0" borderId="38" xfId="0" applyNumberFormat="1" applyBorder="1" applyAlignment="1">
      <alignment/>
    </xf>
    <xf numFmtId="0" fontId="0" fillId="0" borderId="29" xfId="0" applyBorder="1" applyAlignment="1">
      <alignment/>
    </xf>
    <xf numFmtId="0" fontId="0" fillId="0" borderId="39" xfId="0" applyBorder="1" applyAlignment="1">
      <alignment/>
    </xf>
    <xf numFmtId="0" fontId="0" fillId="0" borderId="0" xfId="0" applyBorder="1" applyAlignment="1">
      <alignment/>
    </xf>
    <xf numFmtId="0" fontId="75" fillId="41" borderId="20" xfId="0" applyFont="1" applyFill="1" applyBorder="1" applyAlignment="1">
      <alignment horizontal="center" vertical="center" shrinkToFit="1"/>
    </xf>
    <xf numFmtId="0" fontId="75" fillId="41" borderId="20" xfId="0" applyFont="1" applyFill="1" applyBorder="1" applyAlignment="1">
      <alignment horizontal="center" vertical="center" wrapText="1" shrinkToFit="1"/>
    </xf>
    <xf numFmtId="0" fontId="76" fillId="0" borderId="20" xfId="0" applyFont="1" applyBorder="1" applyAlignment="1">
      <alignment horizontal="center" vertical="center" shrinkToFit="1"/>
    </xf>
    <xf numFmtId="0" fontId="77" fillId="0" borderId="20" xfId="0" applyFont="1" applyBorder="1" applyAlignment="1">
      <alignment horizontal="center" vertical="center" shrinkToFit="1"/>
    </xf>
    <xf numFmtId="0" fontId="77" fillId="0" borderId="20" xfId="0" applyFont="1" applyBorder="1" applyAlignment="1">
      <alignment horizontal="center" vertical="center" wrapText="1" shrinkToFit="1"/>
    </xf>
    <xf numFmtId="0" fontId="76" fillId="0" borderId="20" xfId="0" applyFont="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0" fillId="0" borderId="40" xfId="0" applyBorder="1" applyAlignment="1">
      <alignment horizontal="center" vertical="center" wrapText="1" shrinkToFit="1"/>
    </xf>
    <xf numFmtId="0" fontId="0" fillId="0" borderId="12" xfId="0" applyBorder="1" applyAlignment="1">
      <alignment horizontal="center" vertical="center" wrapText="1" shrinkToFit="1"/>
    </xf>
    <xf numFmtId="0" fontId="3" fillId="0" borderId="0" xfId="0" applyFont="1" applyAlignment="1">
      <alignment horizontal="left"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3" fillId="0" borderId="25" xfId="0" applyFont="1" applyBorder="1" applyAlignment="1">
      <alignment horizontal="left" vertical="center" shrinkToFit="1"/>
    </xf>
    <xf numFmtId="0" fontId="2" fillId="34" borderId="24"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xf>
    <xf numFmtId="0" fontId="11" fillId="0" borderId="0" xfId="0" applyFont="1" applyAlignment="1">
      <alignment/>
    </xf>
    <xf numFmtId="0" fontId="14" fillId="0" borderId="41" xfId="0" applyFont="1" applyBorder="1" applyAlignment="1">
      <alignment horizontal="justify" vertical="justify" shrinkToFit="1"/>
    </xf>
    <xf numFmtId="0" fontId="15" fillId="0" borderId="19" xfId="0" applyFont="1" applyBorder="1" applyAlignment="1">
      <alignment horizontal="justify" vertical="justify" shrinkToFit="1"/>
    </xf>
    <xf numFmtId="0" fontId="15" fillId="0" borderId="42" xfId="0" applyFont="1" applyBorder="1" applyAlignment="1">
      <alignment horizontal="justify" vertical="justify" shrinkToFit="1"/>
    </xf>
    <xf numFmtId="0" fontId="15" fillId="0" borderId="10" xfId="0" applyFont="1" applyBorder="1" applyAlignment="1">
      <alignment horizontal="justify" vertical="justify" shrinkToFit="1"/>
    </xf>
    <xf numFmtId="0" fontId="14" fillId="0" borderId="41" xfId="0" applyFont="1" applyBorder="1" applyAlignment="1">
      <alignment horizontal="left" vertical="center" shrinkToFit="1"/>
    </xf>
    <xf numFmtId="0" fontId="15" fillId="0" borderId="19" xfId="0" applyFont="1" applyBorder="1" applyAlignment="1">
      <alignment horizontal="left" vertical="center" shrinkToFit="1"/>
    </xf>
    <xf numFmtId="0" fontId="14" fillId="0" borderId="43" xfId="0" applyFont="1" applyBorder="1" applyAlignment="1">
      <alignment horizontal="left" vertical="center" shrinkToFit="1"/>
    </xf>
    <xf numFmtId="0" fontId="15" fillId="0" borderId="27" xfId="0" applyFont="1" applyBorder="1" applyAlignment="1">
      <alignment horizontal="left" vertical="center" shrinkToFit="1"/>
    </xf>
    <xf numFmtId="0" fontId="10" fillId="0" borderId="0" xfId="0" applyFont="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6" fillId="0" borderId="41" xfId="0" applyFont="1" applyBorder="1" applyAlignment="1">
      <alignment horizontal="left" vertical="center" shrinkToFit="1"/>
    </xf>
    <xf numFmtId="0" fontId="37" fillId="0" borderId="19" xfId="0" applyFont="1" applyBorder="1" applyAlignment="1">
      <alignment horizontal="left" vertical="center" shrinkToFit="1"/>
    </xf>
    <xf numFmtId="0" fontId="5" fillId="0" borderId="25"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46"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19" fillId="0" borderId="43" xfId="0" applyFont="1" applyBorder="1" applyAlignment="1">
      <alignment horizontal="justify" wrapText="1"/>
    </xf>
    <xf numFmtId="0" fontId="0" fillId="0" borderId="25" xfId="0" applyBorder="1" applyAlignment="1">
      <alignment horizontal="justify"/>
    </xf>
    <xf numFmtId="0" fontId="0" fillId="0" borderId="27" xfId="0" applyBorder="1" applyAlignment="1">
      <alignment horizontal="justify"/>
    </xf>
    <xf numFmtId="0" fontId="0" fillId="0" borderId="41" xfId="0" applyBorder="1" applyAlignment="1">
      <alignment horizontal="justify"/>
    </xf>
    <xf numFmtId="0" fontId="0" fillId="0" borderId="0" xfId="0" applyBorder="1" applyAlignment="1">
      <alignment horizontal="justify"/>
    </xf>
    <xf numFmtId="0" fontId="0" fillId="0" borderId="19" xfId="0" applyBorder="1" applyAlignment="1">
      <alignment horizontal="justify"/>
    </xf>
    <xf numFmtId="0" fontId="0" fillId="0" borderId="42" xfId="0" applyBorder="1" applyAlignment="1">
      <alignment horizontal="justify"/>
    </xf>
    <xf numFmtId="0" fontId="0" fillId="0" borderId="46" xfId="0" applyBorder="1" applyAlignment="1">
      <alignment horizontal="justify"/>
    </xf>
    <xf numFmtId="0" fontId="0" fillId="0" borderId="10" xfId="0" applyBorder="1" applyAlignment="1">
      <alignment horizontal="justify"/>
    </xf>
    <xf numFmtId="0" fontId="0" fillId="0" borderId="47" xfId="0" applyBorder="1" applyAlignment="1">
      <alignment horizontal="left" vertical="center"/>
    </xf>
    <xf numFmtId="0" fontId="0" fillId="0" borderId="48" xfId="0" applyBorder="1" applyAlignment="1">
      <alignment horizontal="left" vertical="center"/>
    </xf>
    <xf numFmtId="0" fontId="4" fillId="0" borderId="0" xfId="0" applyFont="1" applyAlignment="1">
      <alignment horizontal="left" vertical="center"/>
    </xf>
    <xf numFmtId="0" fontId="26" fillId="0" borderId="0" xfId="0" applyFont="1" applyAlignment="1">
      <alignment horizontal="left" vertical="center"/>
    </xf>
    <xf numFmtId="0" fontId="0" fillId="0" borderId="0" xfId="0" applyAlignment="1">
      <alignment wrapText="1"/>
    </xf>
    <xf numFmtId="0" fontId="0" fillId="0" borderId="0" xfId="0" applyAlignment="1">
      <alignment horizontal="justify" vertical="justify"/>
    </xf>
    <xf numFmtId="0" fontId="0" fillId="0" borderId="0" xfId="0" applyFill="1" applyBorder="1" applyAlignment="1">
      <alignment horizontal="left" vertical="center"/>
    </xf>
    <xf numFmtId="0" fontId="0" fillId="0" borderId="0" xfId="0" applyAlignment="1">
      <alignment/>
    </xf>
    <xf numFmtId="0" fontId="27" fillId="0" borderId="0" xfId="0" applyFont="1" applyAlignment="1">
      <alignment/>
    </xf>
    <xf numFmtId="0" fontId="26" fillId="0" borderId="0" xfId="0" applyFont="1" applyAlignment="1">
      <alignment horizontal="justify" vertical="justify"/>
    </xf>
    <xf numFmtId="0" fontId="33" fillId="0" borderId="0" xfId="0" applyFont="1" applyAlignment="1">
      <alignment/>
    </xf>
    <xf numFmtId="0" fontId="30" fillId="0" borderId="0" xfId="0" applyFont="1" applyAlignment="1">
      <alignment wrapText="1"/>
    </xf>
    <xf numFmtId="0" fontId="29" fillId="0" borderId="0" xfId="0" applyFont="1" applyAlignment="1">
      <alignment/>
    </xf>
    <xf numFmtId="0" fontId="0" fillId="0" borderId="0" xfId="0" applyFill="1" applyBorder="1" applyAlignment="1">
      <alignment/>
    </xf>
    <xf numFmtId="0" fontId="34" fillId="0" borderId="0" xfId="0" applyFont="1" applyAlignment="1">
      <alignment horizontal="left"/>
    </xf>
    <xf numFmtId="0" fontId="2" fillId="33" borderId="40" xfId="0" applyFont="1" applyFill="1" applyBorder="1" applyAlignment="1">
      <alignment horizontal="center" vertical="center" wrapText="1" shrinkToFit="1"/>
    </xf>
    <xf numFmtId="0" fontId="1" fillId="0" borderId="46" xfId="0" applyFont="1" applyBorder="1" applyAlignment="1">
      <alignment horizontal="center" vertical="center" wrapText="1" shrinkToFit="1"/>
    </xf>
    <xf numFmtId="0" fontId="2" fillId="33" borderId="20" xfId="0" applyFont="1" applyFill="1" applyBorder="1" applyAlignment="1">
      <alignment horizontal="center" vertical="center" wrapText="1" shrinkToFi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manualLayout>
          <c:xMode val="edge"/>
          <c:yMode val="edge"/>
          <c:x val="0.149"/>
          <c:y val="0.29725"/>
          <c:w val="0.45"/>
          <c:h val="0.509"/>
        </c:manualLayout>
      </c:layout>
      <c:pieChart>
        <c:varyColors val="1"/>
        <c:ser>
          <c:idx val="0"/>
          <c:order val="0"/>
          <c:tx>
            <c:strRef>
              <c:f>TP05!$A$18</c:f>
              <c:strCache>
                <c:ptCount val="1"/>
                <c:pt idx="0">
                  <c:v>Parts de FSI</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TP05!$B$17:$D$17</c:f>
              <c:strCache/>
            </c:strRef>
          </c:cat>
          <c:val>
            <c:numRef>
              <c:f>TP05!$B$18:$D$18</c:f>
              <c:numCache/>
            </c:numRef>
          </c:val>
        </c:ser>
      </c:pieChart>
      <c:spPr>
        <a:noFill/>
        <a:ln>
          <a:noFill/>
        </a:ln>
      </c:spPr>
    </c:plotArea>
    <c:legend>
      <c:legendPos val="r"/>
      <c:layout>
        <c:manualLayout>
          <c:xMode val="edge"/>
          <c:yMode val="edge"/>
          <c:x val="0.75125"/>
          <c:y val="0.45275"/>
          <c:w val="0.23825"/>
          <c:h val="0.18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152400</xdr:rowOff>
    </xdr:from>
    <xdr:to>
      <xdr:col>7</xdr:col>
      <xdr:colOff>752475</xdr:colOff>
      <xdr:row>27</xdr:row>
      <xdr:rowOff>28575</xdr:rowOff>
    </xdr:to>
    <xdr:graphicFrame>
      <xdr:nvGraphicFramePr>
        <xdr:cNvPr id="1" name="Chart 1"/>
        <xdr:cNvGraphicFramePr/>
      </xdr:nvGraphicFramePr>
      <xdr:xfrm>
        <a:off x="4019550" y="4381500"/>
        <a:ext cx="3724275" cy="3305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E12" sheet="TP07"/>
  </cacheSource>
  <cacheFields count="5">
    <cacheField name="Client">
      <sharedItems containsMixedTypes="0" count="5">
        <s v="Dkhissi"/>
        <s v="Hamdaoui"/>
        <s v="Karimi"/>
        <s v="Salhi"/>
        <s v="Tahri"/>
      </sharedItems>
    </cacheField>
    <cacheField name="No Facture">
      <sharedItems containsSemiMixedTypes="0" containsString="0" containsMixedTypes="0" containsNumber="1" containsInteger="1"/>
    </cacheField>
    <cacheField name="Famille Produit">
      <sharedItems containsMixedTypes="0" count="3">
        <s v="Imprimante"/>
        <s v="Hardware"/>
        <s v="Câble"/>
      </sharedItems>
    </cacheField>
    <cacheField name="Produit">
      <sharedItems containsMixedTypes="0" count="7">
        <s v="Jet d’encre"/>
        <s v="Processeur"/>
        <s v="Canon Laser"/>
        <s v="HP-LaserJet"/>
        <s v="Fibre Optique"/>
        <s v="Graveur"/>
        <s v="RJ-45"/>
      </sharedItems>
    </cacheField>
    <cacheField name="Montant en DH">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3"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M11:X21" firstHeaderRow="1" firstDataRow="3" firstDataCol="1"/>
  <pivotFields count="5">
    <pivotField axis="axisCol" compact="0" outline="0" subtotalTop="0" showAll="0">
      <items count="6">
        <item x="0"/>
        <item x="1"/>
        <item x="2"/>
        <item x="3"/>
        <item x="4"/>
        <item t="default"/>
      </items>
    </pivotField>
    <pivotField compact="0" outline="0" subtotalTop="0" showAll="0"/>
    <pivotField axis="axisCol" compact="0" outline="0" subtotalTop="0" showAll="0">
      <items count="4">
        <item x="2"/>
        <item x="1"/>
        <item x="0"/>
        <item t="default"/>
      </items>
    </pivotField>
    <pivotField axis="axisRow" compact="0" outline="0" subtotalTop="0" showAll="0">
      <items count="8">
        <item x="2"/>
        <item x="4"/>
        <item x="5"/>
        <item x="3"/>
        <item x="0"/>
        <item x="1"/>
        <item x="6"/>
        <item t="default"/>
      </items>
    </pivotField>
    <pivotField dataField="1" compact="0" outline="0" subtotalTop="0" showAll="0"/>
  </pivotFields>
  <rowFields count="1">
    <field x="3"/>
  </rowFields>
  <rowItems count="8">
    <i>
      <x/>
    </i>
    <i>
      <x v="1"/>
    </i>
    <i>
      <x v="2"/>
    </i>
    <i>
      <x v="3"/>
    </i>
    <i>
      <x v="4"/>
    </i>
    <i>
      <x v="5"/>
    </i>
    <i>
      <x v="6"/>
    </i>
    <i t="grand">
      <x/>
    </i>
  </rowItems>
  <colFields count="2">
    <field x="2"/>
    <field x="0"/>
  </colFields>
  <colItems count="11">
    <i>
      <x/>
      <x v="1"/>
    </i>
    <i r="1">
      <x v="3"/>
    </i>
    <i r="1">
      <x v="4"/>
    </i>
    <i t="default">
      <x/>
    </i>
    <i>
      <x v="1"/>
      <x v="1"/>
    </i>
    <i t="default">
      <x v="1"/>
    </i>
    <i>
      <x v="2"/>
      <x/>
    </i>
    <i r="1">
      <x v="2"/>
    </i>
    <i r="1">
      <x v="3"/>
    </i>
    <i t="default">
      <x v="2"/>
    </i>
    <i t="grand">
      <x/>
    </i>
  </colItems>
  <dataFields count="1">
    <dataField name="Somme de Montant en DH"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28">
      <selection activeCell="D11" sqref="D11"/>
    </sheetView>
  </sheetViews>
  <sheetFormatPr defaultColWidth="15.28125" defaultRowHeight="32.25" customHeight="1"/>
  <cols>
    <col min="1" max="1" width="16.8515625" style="2" customWidth="1"/>
    <col min="2" max="4" width="15.28125" style="2" customWidth="1"/>
    <col min="5" max="5" width="15.421875" style="2" customWidth="1"/>
    <col min="6" max="16384" width="15.28125" style="2" customWidth="1"/>
  </cols>
  <sheetData>
    <row r="1" spans="1:7" ht="32.25" customHeight="1">
      <c r="A1" s="127" t="s">
        <v>32</v>
      </c>
      <c r="B1" s="128"/>
      <c r="C1" s="128"/>
      <c r="D1" s="128"/>
      <c r="E1" s="128"/>
      <c r="F1" s="128"/>
      <c r="G1" s="129"/>
    </row>
    <row r="2" ht="32.25" customHeight="1">
      <c r="A2" s="8" t="s">
        <v>13</v>
      </c>
    </row>
    <row r="3" spans="1:4" s="7" customFormat="1" ht="23.25" customHeight="1">
      <c r="A3" s="126" t="s">
        <v>11</v>
      </c>
      <c r="B3" s="126"/>
      <c r="C3" s="126"/>
      <c r="D3" s="126"/>
    </row>
    <row r="4" spans="1:4" s="7" customFormat="1" ht="23.25" customHeight="1" thickBot="1">
      <c r="A4" s="126" t="s">
        <v>12</v>
      </c>
      <c r="B4" s="126"/>
      <c r="C4" s="126"/>
      <c r="D4" s="126"/>
    </row>
    <row r="5" spans="1:5" ht="32.25" customHeight="1" thickBot="1">
      <c r="A5" s="4" t="s">
        <v>0</v>
      </c>
      <c r="B5" s="5" t="s">
        <v>1</v>
      </c>
      <c r="C5" s="5" t="s">
        <v>2</v>
      </c>
      <c r="D5" s="181" t="s">
        <v>3</v>
      </c>
      <c r="E5" s="183" t="s">
        <v>3</v>
      </c>
    </row>
    <row r="6" spans="1:5" ht="32.25" customHeight="1" thickBot="1">
      <c r="A6" s="6" t="s">
        <v>4</v>
      </c>
      <c r="B6" s="3">
        <v>12</v>
      </c>
      <c r="C6" s="3">
        <v>10</v>
      </c>
      <c r="D6" s="182">
        <f>(B6+C6)/2</f>
        <v>11</v>
      </c>
      <c r="E6" s="55">
        <f>AVERAGE(B6:C6)</f>
        <v>11</v>
      </c>
    </row>
    <row r="7" spans="1:5" ht="32.25" customHeight="1" thickBot="1">
      <c r="A7" s="6" t="s">
        <v>5</v>
      </c>
      <c r="B7" s="3">
        <v>17</v>
      </c>
      <c r="C7" s="3">
        <v>16</v>
      </c>
      <c r="D7" s="182">
        <f>(B7+C7)/2</f>
        <v>16.5</v>
      </c>
      <c r="E7" s="55">
        <f>AVERAGE(B7:C7)</f>
        <v>16.5</v>
      </c>
    </row>
    <row r="8" spans="1:5" ht="32.25" customHeight="1" thickBot="1">
      <c r="A8" s="6" t="s">
        <v>6</v>
      </c>
      <c r="B8" s="3">
        <v>11</v>
      </c>
      <c r="C8" s="3">
        <v>16</v>
      </c>
      <c r="D8" s="182">
        <f>(B8+C8)/2</f>
        <v>13.5</v>
      </c>
      <c r="E8" s="55">
        <f>AVERAGE(B8:C8)</f>
        <v>13.5</v>
      </c>
    </row>
    <row r="9" spans="1:8" ht="32.25" customHeight="1" thickBot="1">
      <c r="A9" s="6" t="s">
        <v>7</v>
      </c>
      <c r="B9" s="3">
        <v>12.5</v>
      </c>
      <c r="C9" s="3">
        <v>13</v>
      </c>
      <c r="D9" s="182">
        <f>(B9+C9)/2</f>
        <v>12.75</v>
      </c>
      <c r="E9" s="55">
        <f>AVERAGE(B9:C9)</f>
        <v>12.75</v>
      </c>
      <c r="F9" s="73"/>
      <c r="G9" s="73"/>
      <c r="H9" s="73"/>
    </row>
    <row r="10" spans="1:8" ht="32.25" customHeight="1" thickBot="1">
      <c r="A10" s="6" t="s">
        <v>8</v>
      </c>
      <c r="B10" s="3">
        <v>15.5</v>
      </c>
      <c r="C10" s="3">
        <v>14</v>
      </c>
      <c r="D10" s="182">
        <f>(B10+C10)/2</f>
        <v>14.75</v>
      </c>
      <c r="E10" s="55">
        <f>AVERAGE(B10:C10)</f>
        <v>14.75</v>
      </c>
      <c r="F10" s="73"/>
      <c r="G10" s="73"/>
      <c r="H10" s="73"/>
    </row>
    <row r="11" spans="1:9" ht="32.25" customHeight="1" thickBot="1">
      <c r="A11" s="123" t="s">
        <v>9</v>
      </c>
      <c r="B11" s="124"/>
      <c r="C11" s="125"/>
      <c r="D11" s="3">
        <f>AVERAGE(D6:D10)</f>
        <v>13.7</v>
      </c>
      <c r="F11" s="73"/>
      <c r="G11" s="73"/>
      <c r="H11" s="73"/>
      <c r="I11" s="89"/>
    </row>
    <row r="12" spans="1:8" s="7" customFormat="1" ht="27.75" customHeight="1">
      <c r="A12" s="130" t="s">
        <v>10</v>
      </c>
      <c r="B12" s="130"/>
      <c r="C12" s="130"/>
      <c r="D12" s="130"/>
      <c r="F12" s="73"/>
      <c r="G12" s="73"/>
      <c r="H12" s="73"/>
    </row>
    <row r="13" spans="1:4" s="7" customFormat="1" ht="21.75" customHeight="1">
      <c r="A13" s="126" t="s">
        <v>14</v>
      </c>
      <c r="B13" s="126"/>
      <c r="C13" s="126"/>
      <c r="D13" s="126"/>
    </row>
    <row r="14" spans="1:4" s="7" customFormat="1" ht="21.75" customHeight="1">
      <c r="A14" s="126" t="s">
        <v>15</v>
      </c>
      <c r="B14" s="126"/>
      <c r="C14" s="126"/>
      <c r="D14" s="126"/>
    </row>
    <row r="15" ht="21.75" customHeight="1"/>
    <row r="16" ht="36.75" customHeight="1">
      <c r="A16" s="9" t="s">
        <v>16</v>
      </c>
    </row>
    <row r="17" spans="1:4" s="7" customFormat="1" ht="23.25" customHeight="1">
      <c r="A17" s="126" t="s">
        <v>17</v>
      </c>
      <c r="B17" s="126"/>
      <c r="C17" s="126"/>
      <c r="D17" s="126"/>
    </row>
    <row r="18" spans="1:4" s="7" customFormat="1" ht="23.25" customHeight="1" thickBot="1">
      <c r="A18" s="126" t="s">
        <v>18</v>
      </c>
      <c r="B18" s="126"/>
      <c r="C18" s="126"/>
      <c r="D18" s="126"/>
    </row>
    <row r="19" spans="1:7" ht="32.25" customHeight="1" thickBot="1">
      <c r="A19" s="10" t="s">
        <v>19</v>
      </c>
      <c r="B19" s="11" t="s">
        <v>20</v>
      </c>
      <c r="C19" s="11" t="s">
        <v>21</v>
      </c>
      <c r="D19" s="11" t="s">
        <v>22</v>
      </c>
      <c r="E19" s="11" t="s">
        <v>23</v>
      </c>
      <c r="F19" s="11" t="s">
        <v>24</v>
      </c>
      <c r="G19" s="131" t="s">
        <v>25</v>
      </c>
    </row>
    <row r="20" spans="1:7" ht="32.25" customHeight="1" thickBot="1">
      <c r="A20" s="12" t="s">
        <v>26</v>
      </c>
      <c r="B20" s="1">
        <v>6</v>
      </c>
      <c r="C20" s="1">
        <v>11</v>
      </c>
      <c r="D20" s="1">
        <v>9</v>
      </c>
      <c r="E20" s="1">
        <v>6</v>
      </c>
      <c r="F20" s="1">
        <v>8</v>
      </c>
      <c r="G20" s="132"/>
    </row>
    <row r="21" spans="1:7" ht="32.25" customHeight="1" thickBot="1">
      <c r="A21" s="12" t="s">
        <v>27</v>
      </c>
      <c r="B21" s="1">
        <v>11</v>
      </c>
      <c r="C21" s="1">
        <v>17</v>
      </c>
      <c r="D21" s="1">
        <v>14</v>
      </c>
      <c r="E21" s="1">
        <v>9</v>
      </c>
      <c r="F21" s="1">
        <v>13</v>
      </c>
      <c r="G21" s="133"/>
    </row>
    <row r="22" spans="1:7" ht="32.25" customHeight="1" thickBot="1">
      <c r="A22" s="12" t="s">
        <v>28</v>
      </c>
      <c r="B22" s="1">
        <f>B21-B20</f>
        <v>5</v>
      </c>
      <c r="C22" s="1">
        <f>C21-C20</f>
        <v>6</v>
      </c>
      <c r="D22" s="1">
        <f>D21-D20</f>
        <v>5</v>
      </c>
      <c r="E22" s="1">
        <f>E21-E20</f>
        <v>3</v>
      </c>
      <c r="F22" s="1">
        <f>F21-F20</f>
        <v>5</v>
      </c>
      <c r="G22" s="1">
        <f>SUM(B22:F22)</f>
        <v>24</v>
      </c>
    </row>
    <row r="23" spans="1:4" s="7" customFormat="1" ht="24" customHeight="1">
      <c r="A23" s="130" t="s">
        <v>29</v>
      </c>
      <c r="B23" s="130"/>
      <c r="C23" s="130"/>
      <c r="D23" s="130"/>
    </row>
    <row r="24" spans="1:4" s="7" customFormat="1" ht="24" customHeight="1">
      <c r="A24" s="126" t="s">
        <v>30</v>
      </c>
      <c r="B24" s="126"/>
      <c r="C24" s="126"/>
      <c r="D24" s="126"/>
    </row>
    <row r="25" spans="1:4" s="7" customFormat="1" ht="24" customHeight="1">
      <c r="A25" s="126" t="s">
        <v>31</v>
      </c>
      <c r="B25" s="126"/>
      <c r="C25" s="126"/>
      <c r="D25" s="126"/>
    </row>
  </sheetData>
  <sheetProtection/>
  <mergeCells count="13">
    <mergeCell ref="A25:D25"/>
    <mergeCell ref="A18:D18"/>
    <mergeCell ref="G19:G21"/>
    <mergeCell ref="A23:D23"/>
    <mergeCell ref="A24:D24"/>
    <mergeCell ref="A17:D17"/>
    <mergeCell ref="A11:C11"/>
    <mergeCell ref="A13:D13"/>
    <mergeCell ref="A14:D14"/>
    <mergeCell ref="A1:G1"/>
    <mergeCell ref="A3:D3"/>
    <mergeCell ref="A4:D4"/>
    <mergeCell ref="A12:D1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25">
      <selection activeCell="D17" sqref="D17"/>
    </sheetView>
  </sheetViews>
  <sheetFormatPr defaultColWidth="11.421875" defaultRowHeight="22.5" customHeight="1"/>
  <cols>
    <col min="1" max="1" width="14.00390625" style="0" customWidth="1"/>
    <col min="2" max="2" width="12.28125" style="0" customWidth="1"/>
    <col min="3" max="3" width="14.00390625" style="0" customWidth="1"/>
    <col min="4" max="4" width="13.8515625" style="0" customWidth="1"/>
  </cols>
  <sheetData>
    <row r="1" spans="1:8" ht="34.5" customHeight="1">
      <c r="A1" s="127" t="s">
        <v>33</v>
      </c>
      <c r="B1" s="137"/>
      <c r="C1" s="137"/>
      <c r="D1" s="137"/>
      <c r="E1" s="137"/>
      <c r="F1" s="137"/>
      <c r="G1" s="137"/>
      <c r="H1" s="136"/>
    </row>
    <row r="2" spans="1:5" ht="22.5" customHeight="1">
      <c r="A2" s="134" t="s">
        <v>34</v>
      </c>
      <c r="B2" s="134"/>
      <c r="C2" s="134"/>
      <c r="D2" s="134"/>
      <c r="E2" s="134"/>
    </row>
    <row r="3" spans="1:4" ht="29.25" customHeight="1">
      <c r="A3" s="90" t="s">
        <v>35</v>
      </c>
      <c r="B3" s="90" t="s">
        <v>36</v>
      </c>
      <c r="C3" s="90" t="s">
        <v>37</v>
      </c>
      <c r="D3" s="90" t="s">
        <v>38</v>
      </c>
    </row>
    <row r="4" spans="1:4" ht="27" customHeight="1">
      <c r="A4" s="91" t="s">
        <v>39</v>
      </c>
      <c r="B4" s="92">
        <v>10</v>
      </c>
      <c r="C4" s="92">
        <v>350</v>
      </c>
      <c r="D4" s="92">
        <f>B4*C4</f>
        <v>3500</v>
      </c>
    </row>
    <row r="5" spans="1:4" ht="22.5" customHeight="1">
      <c r="A5" s="91" t="s">
        <v>40</v>
      </c>
      <c r="B5" s="92">
        <v>10</v>
      </c>
      <c r="C5" s="92">
        <v>140</v>
      </c>
      <c r="D5" s="92">
        <f>B5*C5</f>
        <v>1400</v>
      </c>
    </row>
    <row r="6" spans="1:4" ht="22.5" customHeight="1">
      <c r="A6" s="91" t="s">
        <v>41</v>
      </c>
      <c r="B6" s="92">
        <v>13</v>
      </c>
      <c r="C6" s="92">
        <v>45</v>
      </c>
      <c r="D6" s="92">
        <f>B6*C6</f>
        <v>585</v>
      </c>
    </row>
    <row r="7" spans="1:4" ht="22.5" customHeight="1">
      <c r="A7" s="91" t="s">
        <v>42</v>
      </c>
      <c r="B7" s="92">
        <v>15</v>
      </c>
      <c r="C7" s="92">
        <v>32.5</v>
      </c>
      <c r="D7" s="92">
        <f>B7*C7</f>
        <v>487.5</v>
      </c>
    </row>
    <row r="8" spans="1:4" ht="22.5" customHeight="1">
      <c r="A8" s="91" t="s">
        <v>43</v>
      </c>
      <c r="B8" s="92">
        <v>7</v>
      </c>
      <c r="C8" s="92">
        <v>750</v>
      </c>
      <c r="D8" s="92">
        <f>B8*C8</f>
        <v>5250</v>
      </c>
    </row>
    <row r="9" spans="1:4" ht="22.5" customHeight="1">
      <c r="A9" s="16"/>
      <c r="B9" s="15"/>
      <c r="C9" s="90" t="s">
        <v>47</v>
      </c>
      <c r="D9" s="92">
        <f>SUM(D4:D8)</f>
        <v>11222.5</v>
      </c>
    </row>
    <row r="10" spans="1:5" ht="22.5" customHeight="1">
      <c r="A10" s="134" t="s">
        <v>44</v>
      </c>
      <c r="B10" s="134"/>
      <c r="C10" s="134"/>
      <c r="D10" s="134"/>
      <c r="E10" s="134"/>
    </row>
    <row r="11" spans="1:7" ht="22.5" customHeight="1">
      <c r="A11" s="134" t="s">
        <v>45</v>
      </c>
      <c r="B11" s="134"/>
      <c r="C11" s="134"/>
      <c r="D11" s="134"/>
      <c r="E11" s="134"/>
      <c r="F11" s="134"/>
      <c r="G11" s="134"/>
    </row>
    <row r="12" spans="1:4" ht="22.5" customHeight="1">
      <c r="A12" s="134" t="s">
        <v>46</v>
      </c>
      <c r="B12" s="134"/>
      <c r="C12" s="134"/>
      <c r="D12" s="134"/>
    </row>
    <row r="13" spans="1:5" ht="22.5" customHeight="1">
      <c r="A13" s="134" t="s">
        <v>55</v>
      </c>
      <c r="B13" s="134"/>
      <c r="C13" s="134"/>
      <c r="D13" s="134"/>
      <c r="E13" s="14"/>
    </row>
    <row r="14" spans="1:7" ht="22.5" customHeight="1">
      <c r="A14" s="135" t="s">
        <v>233</v>
      </c>
      <c r="B14" s="134"/>
      <c r="C14" s="134"/>
      <c r="D14" s="134"/>
      <c r="E14" s="136"/>
      <c r="F14" s="136"/>
      <c r="G14" s="136"/>
    </row>
    <row r="15" spans="1:7" ht="22.5" customHeight="1" thickBot="1">
      <c r="A15" s="134" t="s">
        <v>49</v>
      </c>
      <c r="B15" s="134"/>
      <c r="C15" s="134"/>
      <c r="D15" s="134"/>
      <c r="E15" s="134"/>
      <c r="F15" s="134"/>
      <c r="G15" s="14"/>
    </row>
    <row r="16" ht="22.5" customHeight="1" thickBot="1">
      <c r="D16" s="17" t="s">
        <v>48</v>
      </c>
    </row>
    <row r="17" ht="22.5" customHeight="1" thickBot="1">
      <c r="D17" s="18">
        <v>0.05</v>
      </c>
    </row>
    <row r="18" ht="22.5" customHeight="1" thickBot="1">
      <c r="D18" s="18">
        <v>0.1</v>
      </c>
    </row>
    <row r="19" ht="22.5" customHeight="1" thickBot="1">
      <c r="D19" s="18">
        <v>0.15</v>
      </c>
    </row>
    <row r="20" ht="22.5" customHeight="1" thickBot="1">
      <c r="D20" s="18">
        <v>0.2</v>
      </c>
    </row>
    <row r="21" ht="22.5" customHeight="1" thickBot="1">
      <c r="D21" s="18">
        <v>0.25</v>
      </c>
    </row>
    <row r="22" spans="1:10" ht="22.5" customHeight="1">
      <c r="A22" s="134" t="s">
        <v>56</v>
      </c>
      <c r="B22" s="134"/>
      <c r="C22" s="134"/>
      <c r="D22" s="134"/>
      <c r="E22" s="134"/>
      <c r="F22" s="134"/>
      <c r="G22" s="134"/>
      <c r="H22" s="134"/>
      <c r="I22" s="134"/>
      <c r="J22" s="134"/>
    </row>
    <row r="23" spans="1:10" ht="22.5" customHeight="1">
      <c r="A23" s="134" t="s">
        <v>57</v>
      </c>
      <c r="B23" s="134"/>
      <c r="C23" s="134"/>
      <c r="D23" s="134"/>
      <c r="E23" s="134"/>
      <c r="F23" s="134"/>
      <c r="G23" s="134"/>
      <c r="H23" s="134"/>
      <c r="I23" s="134"/>
      <c r="J23" s="134"/>
    </row>
    <row r="24" spans="1:10" ht="22.5" customHeight="1" thickBot="1">
      <c r="A24" s="134" t="s">
        <v>50</v>
      </c>
      <c r="B24" s="134"/>
      <c r="C24" s="134"/>
      <c r="D24" s="134"/>
      <c r="E24" s="134"/>
      <c r="F24" s="134"/>
      <c r="G24" s="134"/>
      <c r="H24" s="134"/>
      <c r="I24" s="134"/>
      <c r="J24" s="134"/>
    </row>
    <row r="25" spans="2:5" ht="22.5" customHeight="1" thickBot="1">
      <c r="B25" s="22" t="s">
        <v>51</v>
      </c>
      <c r="C25" s="19">
        <v>8</v>
      </c>
      <c r="D25" s="19" t="s">
        <v>52</v>
      </c>
      <c r="E25" s="20">
        <v>0.18</v>
      </c>
    </row>
    <row r="26" spans="1:9" ht="22.5" customHeight="1" thickBot="1">
      <c r="A26" s="135" t="s">
        <v>232</v>
      </c>
      <c r="B26" s="134"/>
      <c r="C26" s="134"/>
      <c r="D26" s="134"/>
      <c r="E26" s="134"/>
      <c r="F26" s="134"/>
      <c r="G26" s="134"/>
      <c r="H26" s="134"/>
      <c r="I26" s="134"/>
    </row>
    <row r="27" spans="2:6" ht="22.5" customHeight="1" thickBot="1">
      <c r="B27" s="22" t="s">
        <v>53</v>
      </c>
      <c r="C27" s="19">
        <v>4</v>
      </c>
      <c r="D27" s="19" t="s">
        <v>54</v>
      </c>
      <c r="E27" s="20">
        <v>0.3</v>
      </c>
      <c r="F27" s="21"/>
    </row>
    <row r="28" spans="1:8" ht="22.5" customHeight="1">
      <c r="A28" s="134" t="s">
        <v>58</v>
      </c>
      <c r="B28" s="134"/>
      <c r="C28" s="134"/>
      <c r="D28" s="134"/>
      <c r="E28" s="134"/>
      <c r="F28" s="134"/>
      <c r="G28" s="134"/>
      <c r="H28" s="134"/>
    </row>
    <row r="29" spans="1:8" ht="22.5" customHeight="1">
      <c r="A29" s="134" t="s">
        <v>59</v>
      </c>
      <c r="B29" s="134"/>
      <c r="C29" s="134"/>
      <c r="D29" s="134"/>
      <c r="E29" s="134"/>
      <c r="F29" s="134"/>
      <c r="G29" s="134"/>
      <c r="H29" s="134"/>
    </row>
  </sheetData>
  <sheetProtection/>
  <mergeCells count="14">
    <mergeCell ref="A15:F15"/>
    <mergeCell ref="A14:G14"/>
    <mergeCell ref="A1:H1"/>
    <mergeCell ref="A12:D12"/>
    <mergeCell ref="A11:G11"/>
    <mergeCell ref="A13:D13"/>
    <mergeCell ref="A2:E2"/>
    <mergeCell ref="A10:E10"/>
    <mergeCell ref="A24:J24"/>
    <mergeCell ref="A26:I26"/>
    <mergeCell ref="A28:H28"/>
    <mergeCell ref="A29:H29"/>
    <mergeCell ref="A22:J22"/>
    <mergeCell ref="A23:J2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31">
      <selection activeCell="F4" sqref="F4"/>
    </sheetView>
  </sheetViews>
  <sheetFormatPr defaultColWidth="11.421875" defaultRowHeight="26.25" customHeight="1"/>
  <cols>
    <col min="1" max="1" width="14.00390625" style="0" customWidth="1"/>
    <col min="2" max="2" width="12.7109375" style="0" customWidth="1"/>
    <col min="3" max="3" width="12.8515625" style="0" customWidth="1"/>
    <col min="4" max="4" width="13.00390625" style="0" customWidth="1"/>
    <col min="5" max="5" width="12.8515625" style="0" customWidth="1"/>
    <col min="6" max="6" width="13.421875" style="0" customWidth="1"/>
  </cols>
  <sheetData>
    <row r="1" spans="1:8" ht="33" customHeight="1">
      <c r="A1" s="146" t="s">
        <v>60</v>
      </c>
      <c r="B1" s="137"/>
      <c r="C1" s="137"/>
      <c r="D1" s="137"/>
      <c r="E1" s="137"/>
      <c r="F1" s="137"/>
      <c r="G1" s="137"/>
      <c r="H1" s="137"/>
    </row>
    <row r="2" spans="1:7" ht="26.25" customHeight="1" thickBot="1">
      <c r="A2" s="134" t="s">
        <v>34</v>
      </c>
      <c r="B2" s="134"/>
      <c r="C2" s="134"/>
      <c r="D2" s="134"/>
      <c r="E2" s="134"/>
      <c r="F2" s="134"/>
      <c r="G2" s="134"/>
    </row>
    <row r="3" spans="1:6" ht="51.75" customHeight="1" thickBot="1">
      <c r="A3" s="70"/>
      <c r="B3" s="24" t="s">
        <v>61</v>
      </c>
      <c r="C3" s="24" t="s">
        <v>62</v>
      </c>
      <c r="D3" s="24" t="s">
        <v>63</v>
      </c>
      <c r="E3" s="24" t="s">
        <v>64</v>
      </c>
      <c r="F3" s="24" t="s">
        <v>91</v>
      </c>
    </row>
    <row r="4" spans="1:6" ht="25.5" customHeight="1" thickBot="1">
      <c r="A4" s="69" t="s">
        <v>65</v>
      </c>
      <c r="B4" s="23">
        <v>600</v>
      </c>
      <c r="C4" s="23">
        <v>40</v>
      </c>
      <c r="D4" s="23">
        <v>120</v>
      </c>
      <c r="E4" s="23">
        <v>150</v>
      </c>
      <c r="F4" s="23">
        <f aca="true" t="shared" si="0" ref="F4:F9">SUM(B4:E4)</f>
        <v>910</v>
      </c>
    </row>
    <row r="5" spans="1:11" ht="25.5" customHeight="1" thickBot="1">
      <c r="A5" s="69" t="s">
        <v>66</v>
      </c>
      <c r="B5" s="23">
        <v>550</v>
      </c>
      <c r="C5" s="23">
        <v>60</v>
      </c>
      <c r="D5" s="23">
        <v>100</v>
      </c>
      <c r="E5" s="23">
        <v>120</v>
      </c>
      <c r="F5" s="23">
        <f t="shared" si="0"/>
        <v>830</v>
      </c>
      <c r="I5" s="116"/>
      <c r="J5" s="116"/>
      <c r="K5" s="116"/>
    </row>
    <row r="6" spans="1:11" ht="25.5" customHeight="1" thickBot="1">
      <c r="A6" s="69" t="s">
        <v>67</v>
      </c>
      <c r="B6" s="23">
        <v>250</v>
      </c>
      <c r="C6" s="23">
        <v>70</v>
      </c>
      <c r="D6" s="23">
        <v>90</v>
      </c>
      <c r="E6" s="23">
        <v>100</v>
      </c>
      <c r="F6" s="23">
        <f t="shared" si="0"/>
        <v>510</v>
      </c>
      <c r="I6" s="116"/>
      <c r="J6" s="116"/>
      <c r="K6" s="116"/>
    </row>
    <row r="7" spans="1:11" ht="25.5" customHeight="1" thickBot="1">
      <c r="A7" s="69" t="s">
        <v>68</v>
      </c>
      <c r="B7" s="23">
        <v>300</v>
      </c>
      <c r="C7" s="23">
        <v>50</v>
      </c>
      <c r="D7" s="23">
        <v>70</v>
      </c>
      <c r="E7" s="23">
        <v>90</v>
      </c>
      <c r="F7" s="23">
        <f t="shared" si="0"/>
        <v>510</v>
      </c>
      <c r="I7" s="116"/>
      <c r="J7" s="116"/>
      <c r="K7" s="116"/>
    </row>
    <row r="8" spans="1:11" ht="25.5" customHeight="1" thickBot="1">
      <c r="A8" s="69" t="s">
        <v>69</v>
      </c>
      <c r="B8" s="23">
        <v>450</v>
      </c>
      <c r="C8" s="23">
        <v>40</v>
      </c>
      <c r="D8" s="23">
        <v>60</v>
      </c>
      <c r="E8" s="23">
        <v>60</v>
      </c>
      <c r="F8" s="23">
        <f t="shared" si="0"/>
        <v>610</v>
      </c>
      <c r="I8" s="116"/>
      <c r="J8" s="116"/>
      <c r="K8" s="116"/>
    </row>
    <row r="9" spans="1:11" ht="33" customHeight="1" thickBot="1">
      <c r="A9" s="69" t="s">
        <v>70</v>
      </c>
      <c r="B9" s="23">
        <v>750</v>
      </c>
      <c r="C9" s="23">
        <v>80</v>
      </c>
      <c r="D9" s="23">
        <v>150</v>
      </c>
      <c r="E9" s="23">
        <v>200</v>
      </c>
      <c r="F9" s="23">
        <f t="shared" si="0"/>
        <v>1180</v>
      </c>
      <c r="I9" s="116"/>
      <c r="J9" s="116"/>
      <c r="K9" s="116"/>
    </row>
    <row r="10" spans="1:8" ht="26.25" customHeight="1" thickBot="1">
      <c r="A10" s="134" t="s">
        <v>71</v>
      </c>
      <c r="B10" s="134"/>
      <c r="C10" s="134"/>
      <c r="D10" s="134"/>
      <c r="E10" s="134"/>
      <c r="F10" s="134"/>
      <c r="G10" s="134"/>
      <c r="H10" s="14"/>
    </row>
    <row r="11" spans="2:5" ht="26.25" customHeight="1" thickBot="1">
      <c r="B11" s="147" t="s">
        <v>72</v>
      </c>
      <c r="C11" s="148"/>
      <c r="D11" s="147" t="s">
        <v>73</v>
      </c>
      <c r="E11" s="148"/>
    </row>
    <row r="12" spans="2:5" s="25" customFormat="1" ht="24" customHeight="1">
      <c r="B12" s="144" t="s">
        <v>74</v>
      </c>
      <c r="C12" s="145"/>
      <c r="D12" s="144" t="s">
        <v>80</v>
      </c>
      <c r="E12" s="145"/>
    </row>
    <row r="13" spans="2:5" s="25" customFormat="1" ht="24" customHeight="1">
      <c r="B13" s="142" t="s">
        <v>75</v>
      </c>
      <c r="C13" s="143"/>
      <c r="D13" s="142" t="s">
        <v>81</v>
      </c>
      <c r="E13" s="143"/>
    </row>
    <row r="14" spans="2:5" s="25" customFormat="1" ht="24" customHeight="1">
      <c r="B14" s="149" t="s">
        <v>260</v>
      </c>
      <c r="C14" s="150"/>
      <c r="D14" s="142" t="s">
        <v>76</v>
      </c>
      <c r="E14" s="143"/>
    </row>
    <row r="15" spans="2:5" s="25" customFormat="1" ht="24" customHeight="1">
      <c r="B15" s="142" t="s">
        <v>77</v>
      </c>
      <c r="C15" s="143"/>
      <c r="D15" s="142" t="s">
        <v>77</v>
      </c>
      <c r="E15" s="143"/>
    </row>
    <row r="16" spans="2:5" s="25" customFormat="1" ht="24" customHeight="1">
      <c r="B16" s="142" t="s">
        <v>78</v>
      </c>
      <c r="C16" s="143"/>
      <c r="D16" s="142" t="s">
        <v>78</v>
      </c>
      <c r="E16" s="143"/>
    </row>
    <row r="17" spans="2:5" s="25" customFormat="1" ht="24" customHeight="1">
      <c r="B17" s="138" t="s">
        <v>79</v>
      </c>
      <c r="C17" s="139"/>
      <c r="D17" s="138" t="s">
        <v>79</v>
      </c>
      <c r="E17" s="139"/>
    </row>
    <row r="18" spans="2:5" s="25" customFormat="1" ht="24" customHeight="1" thickBot="1">
      <c r="B18" s="140"/>
      <c r="C18" s="141"/>
      <c r="D18" s="140"/>
      <c r="E18" s="141"/>
    </row>
    <row r="19" spans="1:8" ht="26.25" customHeight="1">
      <c r="A19" s="134" t="s">
        <v>82</v>
      </c>
      <c r="B19" s="134"/>
      <c r="C19" s="134"/>
      <c r="D19" s="134"/>
      <c r="E19" s="134"/>
      <c r="F19" s="134"/>
      <c r="G19" s="134"/>
      <c r="H19" s="14"/>
    </row>
    <row r="20" spans="1:7" ht="26.25" customHeight="1">
      <c r="A20" s="134" t="s">
        <v>83</v>
      </c>
      <c r="B20" s="134"/>
      <c r="C20" s="134"/>
      <c r="D20" s="134"/>
      <c r="E20" s="134"/>
      <c r="F20" s="134"/>
      <c r="G20" s="134"/>
    </row>
    <row r="21" spans="1:8" ht="26.25" customHeight="1" thickBot="1">
      <c r="A21" s="134" t="s">
        <v>84</v>
      </c>
      <c r="B21" s="134"/>
      <c r="C21" s="134"/>
      <c r="D21" s="134"/>
      <c r="E21" s="134"/>
      <c r="F21" s="134"/>
      <c r="G21" s="134"/>
      <c r="H21" s="14"/>
    </row>
    <row r="22" ht="31.5" customHeight="1" thickBot="1">
      <c r="C22" s="29" t="s">
        <v>85</v>
      </c>
    </row>
    <row r="23" ht="21" customHeight="1" thickBot="1">
      <c r="C23" s="26">
        <v>5</v>
      </c>
    </row>
    <row r="24" ht="21" customHeight="1" thickBot="1">
      <c r="C24" s="26">
        <v>5</v>
      </c>
    </row>
    <row r="25" ht="21" customHeight="1" thickBot="1">
      <c r="C25" s="26">
        <v>3</v>
      </c>
    </row>
    <row r="26" ht="21" customHeight="1" thickBot="1">
      <c r="C26" s="26">
        <v>3</v>
      </c>
    </row>
    <row r="27" ht="21" customHeight="1" thickBot="1">
      <c r="C27" s="26">
        <v>4</v>
      </c>
    </row>
    <row r="28" ht="21" customHeight="1" thickBot="1">
      <c r="C28" s="26">
        <v>5</v>
      </c>
    </row>
    <row r="29" spans="1:7" ht="26.25" customHeight="1" thickBot="1">
      <c r="A29" s="134" t="s">
        <v>86</v>
      </c>
      <c r="B29" s="134"/>
      <c r="C29" s="134"/>
      <c r="D29" s="134"/>
      <c r="E29" s="134"/>
      <c r="F29" s="134"/>
      <c r="G29" s="134"/>
    </row>
    <row r="30" ht="26.25" customHeight="1" thickBot="1">
      <c r="C30" s="27" t="s">
        <v>87</v>
      </c>
    </row>
    <row r="31" ht="26.25" customHeight="1" thickBot="1">
      <c r="C31" s="28" t="s">
        <v>88</v>
      </c>
    </row>
    <row r="32" ht="26.25" customHeight="1" thickBot="1">
      <c r="C32" s="28" t="s">
        <v>89</v>
      </c>
    </row>
    <row r="33" ht="26.25" customHeight="1" thickBot="1">
      <c r="C33" s="28" t="s">
        <v>90</v>
      </c>
    </row>
    <row r="34" spans="1:8" ht="26.25" customHeight="1">
      <c r="A34" s="134" t="s">
        <v>92</v>
      </c>
      <c r="B34" s="134"/>
      <c r="C34" s="134"/>
      <c r="D34" s="134"/>
      <c r="E34" s="134"/>
      <c r="F34" s="134"/>
      <c r="G34" s="134"/>
      <c r="H34" s="14"/>
    </row>
    <row r="35" spans="1:7" ht="26.25" customHeight="1">
      <c r="A35" s="134" t="s">
        <v>93</v>
      </c>
      <c r="B35" s="134"/>
      <c r="C35" s="134"/>
      <c r="D35" s="134"/>
      <c r="E35" s="134"/>
      <c r="F35" s="134"/>
      <c r="G35" s="134"/>
    </row>
  </sheetData>
  <sheetProtection/>
  <mergeCells count="23">
    <mergeCell ref="A1:H1"/>
    <mergeCell ref="A2:G2"/>
    <mergeCell ref="A10:G10"/>
    <mergeCell ref="A21:G21"/>
    <mergeCell ref="D16:E16"/>
    <mergeCell ref="D11:E11"/>
    <mergeCell ref="B12:C12"/>
    <mergeCell ref="B13:C13"/>
    <mergeCell ref="B14:C14"/>
    <mergeCell ref="B11:C11"/>
    <mergeCell ref="B15:C15"/>
    <mergeCell ref="B16:C16"/>
    <mergeCell ref="D12:E12"/>
    <mergeCell ref="D13:E13"/>
    <mergeCell ref="D14:E14"/>
    <mergeCell ref="D15:E15"/>
    <mergeCell ref="A35:G35"/>
    <mergeCell ref="A34:G34"/>
    <mergeCell ref="D17:E18"/>
    <mergeCell ref="A19:G19"/>
    <mergeCell ref="A20:G20"/>
    <mergeCell ref="A29:G29"/>
    <mergeCell ref="B17:C18"/>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K30"/>
  <sheetViews>
    <sheetView tabSelected="1" zoomScalePageLayoutView="0" workbookViewId="0" topLeftCell="A7">
      <selection activeCell="C28" sqref="C28"/>
    </sheetView>
  </sheetViews>
  <sheetFormatPr defaultColWidth="11.421875" defaultRowHeight="21.75" customHeight="1"/>
  <sheetData>
    <row r="1" spans="1:8" ht="31.5" customHeight="1">
      <c r="A1" s="146" t="s">
        <v>94</v>
      </c>
      <c r="B1" s="146"/>
      <c r="C1" s="146"/>
      <c r="D1" s="146"/>
      <c r="E1" s="146"/>
      <c r="F1" s="146"/>
      <c r="G1" s="146"/>
      <c r="H1" s="136"/>
    </row>
    <row r="2" spans="1:8" ht="21.75" customHeight="1" thickBot="1">
      <c r="A2" s="134" t="s">
        <v>34</v>
      </c>
      <c r="B2" s="134"/>
      <c r="C2" s="134"/>
      <c r="D2" s="134"/>
      <c r="E2" s="134"/>
      <c r="F2" s="134"/>
      <c r="G2" s="134"/>
      <c r="H2" s="134"/>
    </row>
    <row r="3" spans="1:6" ht="39.75" customHeight="1" thickBot="1">
      <c r="A3" s="31"/>
      <c r="B3" s="32" t="s">
        <v>95</v>
      </c>
      <c r="C3" s="32" t="s">
        <v>96</v>
      </c>
      <c r="D3" s="32" t="s">
        <v>97</v>
      </c>
      <c r="E3" s="32" t="s">
        <v>98</v>
      </c>
      <c r="F3" s="32" t="s">
        <v>99</v>
      </c>
    </row>
    <row r="4" spans="1:6" ht="21.75" customHeight="1" thickBot="1">
      <c r="A4" s="39" t="s">
        <v>100</v>
      </c>
      <c r="B4" s="33">
        <v>350000</v>
      </c>
      <c r="C4" s="33">
        <v>50000</v>
      </c>
      <c r="D4" s="34">
        <f>B4+C4</f>
        <v>400000</v>
      </c>
      <c r="E4" s="35">
        <v>0.1</v>
      </c>
      <c r="F4" s="36">
        <f>D4-D4*E4</f>
        <v>360000</v>
      </c>
    </row>
    <row r="5" spans="1:6" ht="21.75" customHeight="1" thickBot="1">
      <c r="A5" s="39" t="s">
        <v>101</v>
      </c>
      <c r="B5" s="37">
        <v>200000</v>
      </c>
      <c r="C5" s="37">
        <v>30000</v>
      </c>
      <c r="D5" s="34">
        <f>B5+C5</f>
        <v>230000</v>
      </c>
      <c r="E5" s="38">
        <v>0.05</v>
      </c>
      <c r="F5" s="36">
        <f>D5-D5*E5</f>
        <v>218500</v>
      </c>
    </row>
    <row r="6" spans="1:6" ht="21.75" customHeight="1" thickBot="1">
      <c r="A6" s="39" t="s">
        <v>102</v>
      </c>
      <c r="B6" s="37">
        <v>400000</v>
      </c>
      <c r="C6" s="37">
        <v>70000</v>
      </c>
      <c r="D6" s="34">
        <f>B6+C6</f>
        <v>470000</v>
      </c>
      <c r="E6" s="38">
        <v>0.15</v>
      </c>
      <c r="F6" s="36">
        <f>D6-D6*E6</f>
        <v>399500</v>
      </c>
    </row>
    <row r="7" spans="1:6" ht="21.75" customHeight="1" thickBot="1">
      <c r="A7" s="39" t="s">
        <v>103</v>
      </c>
      <c r="B7" s="37">
        <v>250000</v>
      </c>
      <c r="C7" s="37">
        <v>40000</v>
      </c>
      <c r="D7" s="34">
        <f>B7+C7</f>
        <v>290000</v>
      </c>
      <c r="E7" s="38">
        <v>0.1</v>
      </c>
      <c r="F7" s="36">
        <f>D7-D7*E7</f>
        <v>261000</v>
      </c>
    </row>
    <row r="8" spans="1:6" ht="21.75" customHeight="1" thickBot="1">
      <c r="A8" s="39" t="s">
        <v>104</v>
      </c>
      <c r="B8" s="37">
        <v>420000</v>
      </c>
      <c r="C8" s="37">
        <v>80000</v>
      </c>
      <c r="D8" s="34">
        <f>B8+C8</f>
        <v>500000</v>
      </c>
      <c r="E8" s="38">
        <v>0.05</v>
      </c>
      <c r="F8" s="36">
        <f>D8-D8*E8</f>
        <v>475000</v>
      </c>
    </row>
    <row r="9" spans="1:8" ht="21.75" customHeight="1" thickBot="1">
      <c r="A9" s="134" t="s">
        <v>105</v>
      </c>
      <c r="B9" s="134"/>
      <c r="C9" s="134"/>
      <c r="D9" s="134"/>
      <c r="E9" s="134"/>
      <c r="F9" s="134"/>
      <c r="G9" s="134"/>
      <c r="H9" s="134"/>
    </row>
    <row r="10" spans="2:4" ht="21.75" customHeight="1">
      <c r="B10" s="157" t="s">
        <v>106</v>
      </c>
      <c r="C10" s="158"/>
      <c r="D10" s="159"/>
    </row>
    <row r="11" spans="2:4" ht="21.75" customHeight="1">
      <c r="B11" s="160"/>
      <c r="C11" s="161"/>
      <c r="D11" s="162"/>
    </row>
    <row r="12" spans="2:4" ht="21.75" customHeight="1">
      <c r="B12" s="160"/>
      <c r="C12" s="161"/>
      <c r="D12" s="162"/>
    </row>
    <row r="13" spans="2:4" ht="21.75" customHeight="1">
      <c r="B13" s="160"/>
      <c r="C13" s="161"/>
      <c r="D13" s="162"/>
    </row>
    <row r="14" spans="2:4" ht="21.75" customHeight="1">
      <c r="B14" s="160"/>
      <c r="C14" s="161"/>
      <c r="D14" s="162"/>
    </row>
    <row r="15" spans="2:4" ht="21.75" customHeight="1" thickBot="1">
      <c r="B15" s="163"/>
      <c r="C15" s="164"/>
      <c r="D15" s="165"/>
    </row>
    <row r="16" spans="1:10" ht="21.75" customHeight="1">
      <c r="A16" s="134" t="s">
        <v>107</v>
      </c>
      <c r="B16" s="134"/>
      <c r="C16" s="134"/>
      <c r="D16" s="134"/>
      <c r="E16" s="134"/>
      <c r="F16" s="134"/>
      <c r="G16" s="134"/>
      <c r="H16" s="134"/>
      <c r="I16" s="134"/>
      <c r="J16" s="134"/>
    </row>
    <row r="17" spans="1:10" ht="21.75" customHeight="1" thickBot="1">
      <c r="A17" s="134" t="s">
        <v>108</v>
      </c>
      <c r="B17" s="134"/>
      <c r="C17" s="134"/>
      <c r="D17" s="134"/>
      <c r="E17" s="134"/>
      <c r="F17" s="134"/>
      <c r="G17" s="134"/>
      <c r="H17" s="134"/>
      <c r="I17" s="134"/>
      <c r="J17" s="134"/>
    </row>
    <row r="18" spans="1:10" ht="21.75" customHeight="1">
      <c r="A18" s="134"/>
      <c r="B18" s="154" t="s">
        <v>95</v>
      </c>
      <c r="C18" s="154" t="s">
        <v>109</v>
      </c>
      <c r="D18" s="154" t="s">
        <v>96</v>
      </c>
      <c r="E18" s="154" t="s">
        <v>110</v>
      </c>
      <c r="F18" s="154" t="s">
        <v>97</v>
      </c>
      <c r="G18" s="151" t="s">
        <v>111</v>
      </c>
      <c r="H18" s="154" t="s">
        <v>98</v>
      </c>
      <c r="I18" s="154" t="s">
        <v>99</v>
      </c>
      <c r="J18" s="154" t="s">
        <v>112</v>
      </c>
    </row>
    <row r="19" spans="1:10" ht="21.75" customHeight="1">
      <c r="A19" s="134"/>
      <c r="B19" s="155"/>
      <c r="C19" s="155"/>
      <c r="D19" s="155"/>
      <c r="E19" s="155"/>
      <c r="F19" s="155"/>
      <c r="G19" s="152"/>
      <c r="H19" s="155"/>
      <c r="I19" s="155"/>
      <c r="J19" s="155"/>
    </row>
    <row r="20" spans="1:10" ht="21.75" customHeight="1" thickBot="1">
      <c r="A20" s="167"/>
      <c r="B20" s="156"/>
      <c r="C20" s="156"/>
      <c r="D20" s="156"/>
      <c r="E20" s="156"/>
      <c r="F20" s="156"/>
      <c r="G20" s="153"/>
      <c r="H20" s="156"/>
      <c r="I20" s="156"/>
      <c r="J20" s="156"/>
    </row>
    <row r="21" spans="1:11" ht="21.75" customHeight="1" thickBot="1">
      <c r="A21" s="41" t="s">
        <v>100</v>
      </c>
      <c r="B21" s="33">
        <v>350000</v>
      </c>
      <c r="C21" s="30">
        <f>B21*$G$27</f>
        <v>35000</v>
      </c>
      <c r="D21" s="33">
        <v>50000</v>
      </c>
      <c r="E21" s="30">
        <f>D21*$G$27</f>
        <v>5000</v>
      </c>
      <c r="F21" s="30">
        <f>B21+D21</f>
        <v>400000</v>
      </c>
      <c r="G21" s="30">
        <f>F21*$G$27</f>
        <v>40000</v>
      </c>
      <c r="H21" s="35">
        <v>0.1</v>
      </c>
      <c r="I21" s="30">
        <f>F21-F21*H21</f>
        <v>360000</v>
      </c>
      <c r="J21" s="30">
        <f>G21-G21*H21</f>
        <v>36000</v>
      </c>
      <c r="K21" s="40"/>
    </row>
    <row r="22" spans="1:11" ht="21.75" customHeight="1" thickBot="1">
      <c r="A22" s="41" t="s">
        <v>113</v>
      </c>
      <c r="B22" s="37">
        <v>200000</v>
      </c>
      <c r="C22" s="30">
        <f>B22*$G$27</f>
        <v>20000</v>
      </c>
      <c r="D22" s="37">
        <v>30000</v>
      </c>
      <c r="E22" s="30">
        <f>D22*$G$27</f>
        <v>3000</v>
      </c>
      <c r="F22" s="30">
        <f>B22+D22</f>
        <v>230000</v>
      </c>
      <c r="G22" s="30">
        <f>F22*$G$27</f>
        <v>23000</v>
      </c>
      <c r="H22" s="38">
        <v>0.05</v>
      </c>
      <c r="I22" s="30">
        <f>F22-F22*H22</f>
        <v>218500</v>
      </c>
      <c r="J22" s="30">
        <f>G22-G22*H22</f>
        <v>21850</v>
      </c>
      <c r="K22" s="40"/>
    </row>
    <row r="23" spans="1:11" ht="21.75" customHeight="1" thickBot="1">
      <c r="A23" s="41" t="s">
        <v>102</v>
      </c>
      <c r="B23" s="37">
        <v>400000</v>
      </c>
      <c r="C23" s="30">
        <f>B23*$G$27</f>
        <v>40000</v>
      </c>
      <c r="D23" s="37">
        <v>70000</v>
      </c>
      <c r="E23" s="30">
        <f>D23*$G$27</f>
        <v>7000</v>
      </c>
      <c r="F23" s="30">
        <f>B23+D23</f>
        <v>470000</v>
      </c>
      <c r="G23" s="30">
        <f>F23*$G$27</f>
        <v>47000</v>
      </c>
      <c r="H23" s="38">
        <v>0.15</v>
      </c>
      <c r="I23" s="30">
        <f>F23-F23*H23</f>
        <v>399500</v>
      </c>
      <c r="J23" s="30">
        <f>G23-G23*H23</f>
        <v>39950</v>
      </c>
      <c r="K23" s="40"/>
    </row>
    <row r="24" spans="1:11" ht="21.75" customHeight="1" thickBot="1">
      <c r="A24" s="41" t="s">
        <v>114</v>
      </c>
      <c r="B24" s="37">
        <v>250000</v>
      </c>
      <c r="C24" s="30">
        <f>B24*$G$27</f>
        <v>25000</v>
      </c>
      <c r="D24" s="37">
        <v>40000</v>
      </c>
      <c r="E24" s="30">
        <f>D24*$G$27</f>
        <v>4000</v>
      </c>
      <c r="F24" s="30">
        <f>B24+D24</f>
        <v>290000</v>
      </c>
      <c r="G24" s="30">
        <f>F24*$G$27</f>
        <v>29000</v>
      </c>
      <c r="H24" s="38">
        <v>0.1</v>
      </c>
      <c r="I24" s="30">
        <f>F24-F24*H24</f>
        <v>261000</v>
      </c>
      <c r="J24" s="30">
        <f>G24-G24*H24</f>
        <v>26100</v>
      </c>
      <c r="K24" s="40"/>
    </row>
    <row r="25" spans="1:11" ht="21.75" customHeight="1" thickBot="1">
      <c r="A25" s="41" t="s">
        <v>104</v>
      </c>
      <c r="B25" s="37">
        <v>420000</v>
      </c>
      <c r="C25" s="30">
        <f>B25*$G$27</f>
        <v>42000</v>
      </c>
      <c r="D25" s="37">
        <v>80000</v>
      </c>
      <c r="E25" s="30">
        <f>D25*$G$27</f>
        <v>8000</v>
      </c>
      <c r="F25" s="30">
        <f>B25+D25</f>
        <v>500000</v>
      </c>
      <c r="G25" s="30">
        <f>F25*$G$27</f>
        <v>50000</v>
      </c>
      <c r="H25" s="38">
        <v>0.05</v>
      </c>
      <c r="I25" s="30">
        <f>F25-F25*H25</f>
        <v>475000</v>
      </c>
      <c r="J25" s="30">
        <f>G25-G25*H25</f>
        <v>47500</v>
      </c>
      <c r="K25" s="40"/>
    </row>
    <row r="26" spans="1:10" ht="21.75" customHeight="1" thickBot="1">
      <c r="A26" s="166" t="s">
        <v>115</v>
      </c>
      <c r="B26" s="166"/>
      <c r="C26" s="166"/>
      <c r="D26" s="166"/>
      <c r="E26" s="166"/>
      <c r="F26" s="166"/>
      <c r="G26" s="166"/>
      <c r="H26" s="166"/>
      <c r="I26" s="166"/>
      <c r="J26" s="166"/>
    </row>
    <row r="27" spans="2:8" ht="21.75" customHeight="1" thickBot="1">
      <c r="B27" s="44" t="s">
        <v>116</v>
      </c>
      <c r="C27" s="42">
        <f>MIN(F21:F25)</f>
        <v>230000</v>
      </c>
      <c r="F27" s="65" t="s">
        <v>261</v>
      </c>
      <c r="G27" s="54">
        <v>0.1</v>
      </c>
      <c r="H27" t="s">
        <v>262</v>
      </c>
    </row>
    <row r="28" spans="2:3" ht="21.75" customHeight="1" thickBot="1">
      <c r="B28" s="45" t="s">
        <v>117</v>
      </c>
      <c r="C28" s="43">
        <f>MAX(F21:F25)</f>
        <v>500000</v>
      </c>
    </row>
    <row r="29" spans="1:10" ht="21.75" customHeight="1">
      <c r="A29" s="134" t="s">
        <v>118</v>
      </c>
      <c r="B29" s="134"/>
      <c r="C29" s="134"/>
      <c r="D29" s="134"/>
      <c r="E29" s="134"/>
      <c r="F29" s="134"/>
      <c r="G29" s="134"/>
      <c r="H29" s="134"/>
      <c r="I29" s="134"/>
      <c r="J29" s="134"/>
    </row>
    <row r="30" spans="1:10" ht="21.75" customHeight="1">
      <c r="A30" s="134" t="s">
        <v>119</v>
      </c>
      <c r="B30" s="134"/>
      <c r="C30" s="134"/>
      <c r="D30" s="134"/>
      <c r="E30" s="134"/>
      <c r="F30" s="134"/>
      <c r="G30" s="134"/>
      <c r="H30" s="134"/>
      <c r="I30" s="134"/>
      <c r="J30" s="134"/>
    </row>
  </sheetData>
  <sheetProtection/>
  <mergeCells count="19">
    <mergeCell ref="J18:J20"/>
    <mergeCell ref="A26:J26"/>
    <mergeCell ref="A29:J29"/>
    <mergeCell ref="A18:A20"/>
    <mergeCell ref="B18:B20"/>
    <mergeCell ref="C18:C20"/>
    <mergeCell ref="D18:D20"/>
    <mergeCell ref="E18:E20"/>
    <mergeCell ref="F18:F20"/>
    <mergeCell ref="A30:J30"/>
    <mergeCell ref="A1:H1"/>
    <mergeCell ref="A2:H2"/>
    <mergeCell ref="A9:H9"/>
    <mergeCell ref="G18:G20"/>
    <mergeCell ref="H18:H20"/>
    <mergeCell ref="B10:D15"/>
    <mergeCell ref="A16:J16"/>
    <mergeCell ref="A17:J17"/>
    <mergeCell ref="I18:I20"/>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34">
      <selection activeCell="B23" sqref="B23"/>
    </sheetView>
  </sheetViews>
  <sheetFormatPr defaultColWidth="11.421875" defaultRowHeight="22.5" customHeight="1"/>
  <cols>
    <col min="1" max="1" width="16.421875" style="0" customWidth="1"/>
    <col min="2" max="2" width="13.00390625" style="0" customWidth="1"/>
    <col min="3" max="3" width="13.421875" style="0" customWidth="1"/>
    <col min="4" max="4" width="14.57421875" style="0" customWidth="1"/>
    <col min="5" max="5" width="15.421875" style="0" customWidth="1"/>
    <col min="7" max="7" width="20.57421875" style="0" customWidth="1"/>
  </cols>
  <sheetData>
    <row r="1" spans="1:9" ht="27" customHeight="1">
      <c r="A1" s="146" t="s">
        <v>120</v>
      </c>
      <c r="B1" s="146"/>
      <c r="C1" s="146"/>
      <c r="D1" s="146"/>
      <c r="E1" s="146"/>
      <c r="F1" s="146"/>
      <c r="G1" s="146"/>
      <c r="H1" s="146"/>
      <c r="I1" s="146"/>
    </row>
    <row r="2" spans="1:2" ht="22.5" customHeight="1">
      <c r="A2" s="168" t="s">
        <v>121</v>
      </c>
      <c r="B2" s="169"/>
    </row>
    <row r="3" spans="1:7" ht="22.5" customHeight="1">
      <c r="A3" s="14" t="s">
        <v>122</v>
      </c>
      <c r="B3" s="14"/>
      <c r="C3" s="14"/>
      <c r="D3" s="14"/>
      <c r="E3" s="14"/>
      <c r="F3" s="64" t="s">
        <v>214</v>
      </c>
      <c r="G3" s="64" t="s">
        <v>215</v>
      </c>
    </row>
    <row r="4" spans="2:7" ht="22.5" customHeight="1">
      <c r="B4" s="170" t="s">
        <v>123</v>
      </c>
      <c r="C4" s="136"/>
      <c r="D4" s="136"/>
      <c r="E4" s="136"/>
      <c r="F4" s="62" t="s">
        <v>216</v>
      </c>
      <c r="G4" s="63">
        <v>37486339</v>
      </c>
    </row>
    <row r="5" spans="2:7" ht="22.5" customHeight="1">
      <c r="B5" s="136"/>
      <c r="C5" s="136"/>
      <c r="D5" s="136"/>
      <c r="E5" s="136"/>
      <c r="F5" s="62" t="s">
        <v>217</v>
      </c>
      <c r="G5" s="63">
        <v>65073482</v>
      </c>
    </row>
    <row r="6" spans="2:7" ht="22.5" customHeight="1">
      <c r="B6" s="136"/>
      <c r="C6" s="136"/>
      <c r="D6" s="136"/>
      <c r="E6" s="136"/>
      <c r="F6" s="62" t="s">
        <v>218</v>
      </c>
      <c r="G6" s="63">
        <v>82046000</v>
      </c>
    </row>
    <row r="7" spans="2:7" ht="22.5" customHeight="1">
      <c r="B7" s="136"/>
      <c r="C7" s="136"/>
      <c r="D7" s="136"/>
      <c r="E7" s="136"/>
      <c r="F7" s="62" t="s">
        <v>219</v>
      </c>
      <c r="G7" s="63">
        <v>60157214</v>
      </c>
    </row>
    <row r="8" spans="2:7" ht="22.5" customHeight="1">
      <c r="B8" s="136"/>
      <c r="C8" s="136"/>
      <c r="D8" s="136"/>
      <c r="E8" s="136"/>
      <c r="F8" s="62" t="s">
        <v>220</v>
      </c>
      <c r="G8" s="63">
        <v>305683227</v>
      </c>
    </row>
    <row r="9" spans="1:8" ht="22.5" customHeight="1">
      <c r="A9" s="14" t="s">
        <v>124</v>
      </c>
      <c r="B9" s="14"/>
      <c r="C9" s="14"/>
      <c r="D9" s="14"/>
      <c r="E9" s="14"/>
      <c r="F9" s="62" t="s">
        <v>221</v>
      </c>
      <c r="G9" s="63">
        <v>35157029</v>
      </c>
      <c r="H9" s="14"/>
    </row>
    <row r="10" spans="1:8" ht="22.5" customHeight="1">
      <c r="A10" s="14" t="s">
        <v>125</v>
      </c>
      <c r="B10" s="14"/>
      <c r="C10" s="14"/>
      <c r="D10" s="14"/>
      <c r="E10" s="14"/>
      <c r="F10" s="62" t="s">
        <v>222</v>
      </c>
      <c r="G10" s="63">
        <v>81713517</v>
      </c>
      <c r="H10" s="14"/>
    </row>
    <row r="11" spans="1:8" ht="22.5" customHeight="1">
      <c r="A11" s="134" t="s">
        <v>126</v>
      </c>
      <c r="B11" s="134"/>
      <c r="C11" s="134"/>
      <c r="D11" s="134"/>
      <c r="E11" s="134"/>
      <c r="F11" s="134"/>
      <c r="G11" s="134"/>
      <c r="H11" s="134"/>
    </row>
    <row r="12" spans="1:8" ht="22.5" customHeight="1">
      <c r="A12" s="172" t="s">
        <v>127</v>
      </c>
      <c r="B12" s="172"/>
      <c r="C12" s="172"/>
      <c r="D12" s="172"/>
      <c r="E12" s="172"/>
      <c r="F12" s="172"/>
      <c r="G12" s="172"/>
      <c r="H12" s="172"/>
    </row>
    <row r="13" spans="1:2" ht="22.5" customHeight="1">
      <c r="A13" s="168" t="s">
        <v>128</v>
      </c>
      <c r="B13" s="169"/>
    </row>
    <row r="14" spans="1:9" ht="18" customHeight="1">
      <c r="A14" s="171" t="s">
        <v>129</v>
      </c>
      <c r="B14" s="171"/>
      <c r="C14" s="171"/>
      <c r="D14" s="171"/>
      <c r="E14" s="171"/>
      <c r="F14" s="171"/>
      <c r="G14" s="171"/>
      <c r="H14" s="171"/>
      <c r="I14" s="171"/>
    </row>
    <row r="15" spans="1:9" ht="18" customHeight="1">
      <c r="A15" s="171"/>
      <c r="B15" s="171"/>
      <c r="C15" s="171"/>
      <c r="D15" s="171"/>
      <c r="E15" s="171"/>
      <c r="F15" s="171"/>
      <c r="G15" s="171"/>
      <c r="H15" s="171"/>
      <c r="I15" s="171"/>
    </row>
    <row r="16" ht="22.5" customHeight="1" thickBot="1"/>
    <row r="17" spans="1:4" s="25" customFormat="1" ht="22.5" customHeight="1" thickBot="1">
      <c r="A17" s="2"/>
      <c r="B17" s="60" t="s">
        <v>131</v>
      </c>
      <c r="C17" s="60" t="s">
        <v>132</v>
      </c>
      <c r="D17" s="60" t="s">
        <v>133</v>
      </c>
    </row>
    <row r="18" spans="1:4" s="25" customFormat="1" ht="22.5" customHeight="1" thickBot="1">
      <c r="A18" s="60" t="s">
        <v>130</v>
      </c>
      <c r="B18" s="59">
        <v>0.5</v>
      </c>
      <c r="C18" s="59">
        <v>0.3</v>
      </c>
      <c r="D18" s="59">
        <v>0.2</v>
      </c>
    </row>
    <row r="19" spans="1:4" ht="22.5" customHeight="1" thickBot="1">
      <c r="A19" s="60" t="s">
        <v>223</v>
      </c>
      <c r="B19" s="66">
        <f>Nombre*B18</f>
        <v>2770000</v>
      </c>
      <c r="C19" s="67">
        <f>Nombre*C18</f>
        <v>1662000</v>
      </c>
      <c r="D19" s="67">
        <f>Nombre*D18</f>
        <v>1108000</v>
      </c>
    </row>
    <row r="20" spans="1:4" ht="22.5" customHeight="1" thickBot="1">
      <c r="A20" s="84"/>
      <c r="B20" s="73"/>
      <c r="C20" s="73"/>
      <c r="D20" s="73"/>
    </row>
    <row r="21" spans="2:4" ht="22.5" customHeight="1" thickBot="1">
      <c r="B21" s="49" t="s">
        <v>228</v>
      </c>
      <c r="C21" s="49" t="s">
        <v>229</v>
      </c>
      <c r="D21" s="49" t="s">
        <v>230</v>
      </c>
    </row>
    <row r="22" spans="1:4" ht="22.5" customHeight="1" thickBot="1">
      <c r="A22" s="49" t="s">
        <v>135</v>
      </c>
      <c r="B22" s="68">
        <f>MAX(B18:D18)</f>
        <v>0.5</v>
      </c>
      <c r="C22" s="67">
        <f>MAX(B19:D19)</f>
        <v>2770000</v>
      </c>
      <c r="D22" s="67" t="str">
        <f>IF(MAX(B18:D18)=B18,B17,IF(MAX(B18:D18)=C18,C17,D17))</f>
        <v>Maroc Telecom</v>
      </c>
    </row>
    <row r="23" spans="1:4" ht="22.5" customHeight="1" thickBot="1">
      <c r="A23" s="50" t="s">
        <v>136</v>
      </c>
      <c r="B23" s="68">
        <f>MIN(B18:D18)</f>
        <v>0.2</v>
      </c>
      <c r="C23" s="67">
        <f>MIN(B19:D19)</f>
        <v>1108000</v>
      </c>
      <c r="D23" s="67" t="str">
        <f>IF(MIN(B19:D19)=B19,B17,IF(MIN(B19:D19)=C19,C17,D17))</f>
        <v>Inwi</v>
      </c>
    </row>
    <row r="26" spans="1:2" ht="22.5" customHeight="1">
      <c r="A26" s="65" t="s">
        <v>224</v>
      </c>
      <c r="B26" s="61">
        <v>5540000</v>
      </c>
    </row>
    <row r="28" spans="1:9" s="46" customFormat="1" ht="28.5" customHeight="1">
      <c r="A28" s="134" t="s">
        <v>134</v>
      </c>
      <c r="B28" s="134"/>
      <c r="C28" s="134"/>
      <c r="D28" s="134"/>
      <c r="E28" s="134"/>
      <c r="F28" s="134"/>
      <c r="G28" s="134"/>
      <c r="H28" s="134"/>
      <c r="I28" s="134"/>
    </row>
    <row r="29" spans="1:10" s="46" customFormat="1" ht="17.25" customHeight="1">
      <c r="A29" s="171" t="s">
        <v>231</v>
      </c>
      <c r="B29" s="171"/>
      <c r="C29" s="171"/>
      <c r="D29" s="171"/>
      <c r="E29" s="171"/>
      <c r="F29" s="171"/>
      <c r="G29" s="171"/>
      <c r="H29" s="171"/>
      <c r="I29" s="171"/>
      <c r="J29" s="136"/>
    </row>
    <row r="30" spans="1:10" s="46" customFormat="1" ht="14.25" customHeight="1" thickBot="1">
      <c r="A30" s="171"/>
      <c r="B30" s="171"/>
      <c r="C30" s="171"/>
      <c r="D30" s="171"/>
      <c r="E30" s="171"/>
      <c r="F30" s="171"/>
      <c r="G30" s="171"/>
      <c r="H30" s="171"/>
      <c r="I30" s="171"/>
      <c r="J30" s="136"/>
    </row>
    <row r="31" spans="4:5" ht="22.5" customHeight="1" thickBot="1">
      <c r="D31" s="49" t="s">
        <v>135</v>
      </c>
      <c r="E31" s="47"/>
    </row>
    <row r="32" spans="4:5" ht="22.5" customHeight="1" thickBot="1">
      <c r="D32" s="50" t="s">
        <v>136</v>
      </c>
      <c r="E32" s="48"/>
    </row>
    <row r="33" spans="1:9" ht="22.5" customHeight="1">
      <c r="A33" s="136" t="s">
        <v>137</v>
      </c>
      <c r="B33" s="136"/>
      <c r="C33" s="136"/>
      <c r="D33" s="136"/>
      <c r="E33" s="136"/>
      <c r="F33" s="136"/>
      <c r="G33" s="136"/>
      <c r="H33" s="136"/>
      <c r="I33" s="136"/>
    </row>
    <row r="34" spans="1:8" ht="22.5" customHeight="1">
      <c r="A34" s="136" t="s">
        <v>138</v>
      </c>
      <c r="B34" s="136"/>
      <c r="C34" s="136"/>
      <c r="D34" s="136"/>
      <c r="E34" s="136"/>
      <c r="F34" s="136"/>
      <c r="G34" s="136"/>
      <c r="H34" s="136"/>
    </row>
    <row r="35" spans="1:8" ht="22.5" customHeight="1">
      <c r="A35" s="136" t="s">
        <v>139</v>
      </c>
      <c r="B35" s="136"/>
      <c r="C35" s="136"/>
      <c r="D35" s="136"/>
      <c r="E35" s="136"/>
      <c r="F35" s="136"/>
      <c r="G35" s="136"/>
      <c r="H35" s="136"/>
    </row>
  </sheetData>
  <sheetProtection/>
  <mergeCells count="12">
    <mergeCell ref="A13:B13"/>
    <mergeCell ref="A14:I15"/>
    <mergeCell ref="A1:I1"/>
    <mergeCell ref="A2:B2"/>
    <mergeCell ref="B4:E8"/>
    <mergeCell ref="A35:H35"/>
    <mergeCell ref="A28:I28"/>
    <mergeCell ref="A29:J30"/>
    <mergeCell ref="A33:I33"/>
    <mergeCell ref="A34:H34"/>
    <mergeCell ref="A11:H11"/>
    <mergeCell ref="A12:H12"/>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39">
      <selection activeCell="C53" sqref="C53"/>
    </sheetView>
  </sheetViews>
  <sheetFormatPr defaultColWidth="11.421875" defaultRowHeight="22.5" customHeight="1" outlineLevelRow="2"/>
  <cols>
    <col min="1" max="1" width="13.57421875" style="0" customWidth="1"/>
    <col min="2" max="2" width="21.7109375" style="0" customWidth="1"/>
    <col min="3" max="3" width="21.140625" style="0" customWidth="1"/>
    <col min="4" max="4" width="20.140625" style="0" customWidth="1"/>
    <col min="5" max="5" width="21.57421875" style="0" customWidth="1"/>
  </cols>
  <sheetData>
    <row r="1" spans="1:9" ht="22.5" customHeight="1">
      <c r="A1" s="146" t="s">
        <v>140</v>
      </c>
      <c r="B1" s="146"/>
      <c r="C1" s="146"/>
      <c r="D1" s="146"/>
      <c r="E1" s="146"/>
      <c r="F1" s="146"/>
      <c r="G1" s="146"/>
      <c r="H1" s="146"/>
      <c r="I1" s="146"/>
    </row>
    <row r="2" spans="1:2" ht="22.5" customHeight="1">
      <c r="A2" s="174" t="s">
        <v>141</v>
      </c>
      <c r="B2" s="174"/>
    </row>
    <row r="3" spans="1:9" ht="22.5" customHeight="1">
      <c r="A3" s="134" t="s">
        <v>142</v>
      </c>
      <c r="B3" s="134"/>
      <c r="C3" s="134"/>
      <c r="D3" s="134"/>
      <c r="E3" s="134"/>
      <c r="F3" s="134"/>
      <c r="G3" s="134"/>
      <c r="H3" s="134"/>
      <c r="I3" s="134"/>
    </row>
    <row r="4" spans="1:9" ht="22.5" customHeight="1" thickBot="1">
      <c r="A4" s="134" t="s">
        <v>148</v>
      </c>
      <c r="B4" s="134"/>
      <c r="C4" s="134"/>
      <c r="D4" s="134"/>
      <c r="E4" s="134"/>
      <c r="F4" s="134"/>
      <c r="G4" s="134"/>
      <c r="H4" s="134"/>
      <c r="I4" s="134"/>
    </row>
    <row r="5" spans="2:5" ht="17.25" customHeight="1">
      <c r="B5" s="58" t="s">
        <v>143</v>
      </c>
      <c r="D5" s="58" t="s">
        <v>225</v>
      </c>
      <c r="E5" s="72" t="s">
        <v>213</v>
      </c>
    </row>
    <row r="6" spans="2:6" ht="17.25" customHeight="1" thickBot="1">
      <c r="B6" s="75" t="s">
        <v>144</v>
      </c>
      <c r="D6" s="71" t="s">
        <v>144</v>
      </c>
      <c r="E6" s="74">
        <f>COUNTIF($B$6:$B$22,D6)</f>
        <v>5</v>
      </c>
      <c r="F6">
        <f>COUNTIF(XX:YY,D6)</f>
        <v>5</v>
      </c>
    </row>
    <row r="7" spans="2:6" ht="17.25" customHeight="1" thickBot="1">
      <c r="B7" s="75" t="s">
        <v>145</v>
      </c>
      <c r="D7" s="71" t="s">
        <v>145</v>
      </c>
      <c r="E7" s="74">
        <f>COUNTIF($B$6:$B$22,D7)</f>
        <v>4</v>
      </c>
      <c r="F7">
        <f>COUNTIF(XX:YY,D7)</f>
        <v>4</v>
      </c>
    </row>
    <row r="8" spans="2:6" ht="17.25" customHeight="1" thickBot="1">
      <c r="B8" s="75" t="s">
        <v>146</v>
      </c>
      <c r="D8" s="71" t="s">
        <v>147</v>
      </c>
      <c r="E8" s="74">
        <f>COUNTIF($B$6:$B$22,D8)</f>
        <v>3</v>
      </c>
      <c r="F8">
        <f>COUNTIF(XX:YY,D8)</f>
        <v>3</v>
      </c>
    </row>
    <row r="9" spans="2:6" ht="17.25" customHeight="1" thickBot="1">
      <c r="B9" s="75" t="s">
        <v>147</v>
      </c>
      <c r="D9" s="71" t="s">
        <v>146</v>
      </c>
      <c r="E9" s="74">
        <f>COUNTIF($B$6:$B$22,D9)</f>
        <v>5</v>
      </c>
      <c r="F9">
        <f>COUNTIF(XX:YY,D9)</f>
        <v>5</v>
      </c>
    </row>
    <row r="10" spans="2:5" ht="17.25" customHeight="1" thickBot="1">
      <c r="B10" s="75" t="s">
        <v>145</v>
      </c>
      <c r="E10" s="73"/>
    </row>
    <row r="11" spans="2:5" ht="17.25" customHeight="1" thickBot="1">
      <c r="B11" s="75" t="s">
        <v>146</v>
      </c>
      <c r="E11" s="73"/>
    </row>
    <row r="12" spans="2:5" ht="17.25" customHeight="1" thickBot="1">
      <c r="B12" s="75" t="s">
        <v>145</v>
      </c>
      <c r="E12" s="73"/>
    </row>
    <row r="13" spans="2:5" ht="17.25" customHeight="1" thickBot="1">
      <c r="B13" s="75" t="s">
        <v>147</v>
      </c>
      <c r="E13" s="73"/>
    </row>
    <row r="14" spans="2:5" ht="17.25" customHeight="1" thickBot="1">
      <c r="B14" s="75" t="s">
        <v>144</v>
      </c>
      <c r="E14" s="73"/>
    </row>
    <row r="15" spans="2:5" ht="17.25" customHeight="1" thickBot="1">
      <c r="B15" s="75" t="s">
        <v>145</v>
      </c>
      <c r="E15" s="73"/>
    </row>
    <row r="16" spans="2:5" ht="17.25" customHeight="1" thickBot="1">
      <c r="B16" s="75" t="s">
        <v>147</v>
      </c>
      <c r="E16" s="73"/>
    </row>
    <row r="17" spans="2:5" ht="17.25" customHeight="1" thickBot="1">
      <c r="B17" s="75" t="s">
        <v>146</v>
      </c>
      <c r="E17" s="73"/>
    </row>
    <row r="18" spans="2:5" ht="17.25" customHeight="1" thickBot="1">
      <c r="B18" s="75" t="s">
        <v>146</v>
      </c>
      <c r="E18" s="73"/>
    </row>
    <row r="19" spans="2:5" ht="17.25" customHeight="1" thickBot="1">
      <c r="B19" s="75" t="s">
        <v>146</v>
      </c>
      <c r="E19" s="73"/>
    </row>
    <row r="20" spans="2:5" ht="17.25" customHeight="1" thickBot="1">
      <c r="B20" s="75" t="s">
        <v>144</v>
      </c>
      <c r="E20" s="73"/>
    </row>
    <row r="21" spans="2:5" ht="17.25" customHeight="1" thickBot="1">
      <c r="B21" s="75" t="s">
        <v>144</v>
      </c>
      <c r="E21" s="73"/>
    </row>
    <row r="22" spans="2:5" ht="17.25" customHeight="1" thickBot="1">
      <c r="B22" s="75" t="s">
        <v>144</v>
      </c>
      <c r="E22" s="73"/>
    </row>
    <row r="23" spans="2:3" ht="17.25" customHeight="1">
      <c r="B23" s="57"/>
      <c r="C23" s="54"/>
    </row>
    <row r="24" spans="1:2" ht="22.5" customHeight="1">
      <c r="A24" s="174" t="s">
        <v>128</v>
      </c>
      <c r="B24" s="174"/>
    </row>
    <row r="25" spans="1:10" ht="16.5" customHeight="1">
      <c r="A25" s="171" t="s">
        <v>149</v>
      </c>
      <c r="B25" s="173"/>
      <c r="C25" s="173"/>
      <c r="D25" s="173"/>
      <c r="E25" s="173"/>
      <c r="F25" s="173"/>
      <c r="G25" s="173"/>
      <c r="H25" s="173"/>
      <c r="I25" s="173"/>
      <c r="J25" s="173"/>
    </row>
    <row r="26" spans="1:10" ht="10.5" customHeight="1" thickBot="1">
      <c r="A26" s="173"/>
      <c r="B26" s="173"/>
      <c r="C26" s="173"/>
      <c r="D26" s="173"/>
      <c r="E26" s="173"/>
      <c r="F26" s="173"/>
      <c r="G26" s="173"/>
      <c r="H26" s="173"/>
      <c r="I26" s="173"/>
      <c r="J26" s="173"/>
    </row>
    <row r="27" spans="1:9" ht="27" customHeight="1" thickBot="1">
      <c r="A27" s="13"/>
      <c r="B27" s="81" t="s">
        <v>150</v>
      </c>
      <c r="C27" s="82" t="s">
        <v>155</v>
      </c>
      <c r="D27" s="82" t="s">
        <v>160</v>
      </c>
      <c r="E27" s="83" t="s">
        <v>164</v>
      </c>
      <c r="F27" s="13"/>
      <c r="G27" s="13"/>
      <c r="H27" s="13"/>
      <c r="I27" s="13"/>
    </row>
    <row r="28" spans="2:5" ht="22.5" customHeight="1">
      <c r="B28" s="80" t="s">
        <v>151</v>
      </c>
      <c r="C28" s="80" t="s">
        <v>156</v>
      </c>
      <c r="D28" s="80" t="s">
        <v>161</v>
      </c>
      <c r="E28" s="52" t="s">
        <v>165</v>
      </c>
    </row>
    <row r="29" spans="2:5" ht="22.5" customHeight="1">
      <c r="B29" s="51" t="s">
        <v>152</v>
      </c>
      <c r="C29" s="52" t="s">
        <v>157</v>
      </c>
      <c r="D29" s="52" t="s">
        <v>162</v>
      </c>
      <c r="E29" s="52" t="s">
        <v>166</v>
      </c>
    </row>
    <row r="30" spans="2:5" ht="22.5" customHeight="1">
      <c r="B30" s="51" t="s">
        <v>153</v>
      </c>
      <c r="C30" s="52" t="s">
        <v>158</v>
      </c>
      <c r="D30" s="52" t="s">
        <v>153</v>
      </c>
      <c r="E30" s="52" t="s">
        <v>167</v>
      </c>
    </row>
    <row r="31" spans="1:5" ht="22.5" customHeight="1" thickBot="1">
      <c r="A31" s="76"/>
      <c r="B31" s="79" t="s">
        <v>154</v>
      </c>
      <c r="C31" s="51" t="s">
        <v>159</v>
      </c>
      <c r="D31" s="52" t="s">
        <v>163</v>
      </c>
      <c r="E31" s="52" t="s">
        <v>168</v>
      </c>
    </row>
    <row r="32" spans="3:5" ht="22.5" customHeight="1">
      <c r="C32" s="78"/>
      <c r="D32" s="77"/>
      <c r="E32" s="77"/>
    </row>
    <row r="33" spans="1:3" ht="22.5" customHeight="1">
      <c r="A33" s="64" t="s">
        <v>207</v>
      </c>
      <c r="B33" s="64" t="s">
        <v>212</v>
      </c>
      <c r="C33" s="64" t="s">
        <v>227</v>
      </c>
    </row>
    <row r="34" spans="1:3" ht="22.5" customHeight="1" outlineLevel="2">
      <c r="A34" s="56" t="s">
        <v>211</v>
      </c>
      <c r="B34" s="55">
        <v>1</v>
      </c>
      <c r="C34" s="55">
        <v>80000</v>
      </c>
    </row>
    <row r="35" spans="1:3" ht="22.5" customHeight="1" outlineLevel="2">
      <c r="A35" s="56" t="s">
        <v>211</v>
      </c>
      <c r="B35" s="55">
        <v>2</v>
      </c>
      <c r="C35" s="55">
        <v>78000</v>
      </c>
    </row>
    <row r="36" spans="1:3" ht="22.5" customHeight="1" outlineLevel="2">
      <c r="A36" s="56" t="s">
        <v>211</v>
      </c>
      <c r="B36" s="55">
        <v>3</v>
      </c>
      <c r="C36" s="55">
        <v>67500</v>
      </c>
    </row>
    <row r="37" spans="1:3" ht="22.5" customHeight="1" outlineLevel="2">
      <c r="A37" s="56" t="s">
        <v>211</v>
      </c>
      <c r="B37" s="55">
        <v>4</v>
      </c>
      <c r="C37" s="55">
        <v>84000</v>
      </c>
    </row>
    <row r="38" spans="1:3" ht="22.5" customHeight="1" outlineLevel="1">
      <c r="A38" s="93" t="s">
        <v>251</v>
      </c>
      <c r="B38" s="55"/>
      <c r="C38" s="55">
        <f>SUBTOTAL(9,C34:C37)</f>
        <v>309500</v>
      </c>
    </row>
    <row r="39" spans="1:3" ht="22.5" customHeight="1" outlineLevel="2">
      <c r="A39" s="56" t="s">
        <v>208</v>
      </c>
      <c r="B39" s="55">
        <v>1</v>
      </c>
      <c r="C39" s="55">
        <v>75000</v>
      </c>
    </row>
    <row r="40" spans="1:3" ht="22.5" customHeight="1" outlineLevel="2">
      <c r="A40" s="56" t="s">
        <v>208</v>
      </c>
      <c r="B40" s="55">
        <v>2</v>
      </c>
      <c r="C40" s="55">
        <v>76000</v>
      </c>
    </row>
    <row r="41" spans="1:3" ht="22.5" customHeight="1" outlineLevel="2">
      <c r="A41" s="56" t="s">
        <v>208</v>
      </c>
      <c r="B41" s="55">
        <v>3</v>
      </c>
      <c r="C41" s="55">
        <v>63500</v>
      </c>
    </row>
    <row r="42" spans="1:3" ht="22.5" customHeight="1" outlineLevel="2">
      <c r="A42" s="56" t="s">
        <v>208</v>
      </c>
      <c r="B42" s="55">
        <v>4</v>
      </c>
      <c r="C42" s="55">
        <v>82000</v>
      </c>
    </row>
    <row r="43" spans="1:3" ht="22.5" customHeight="1" outlineLevel="1">
      <c r="A43" s="94" t="s">
        <v>252</v>
      </c>
      <c r="B43" s="55"/>
      <c r="C43" s="55">
        <f>SUBTOTAL(9,C39:C42)</f>
        <v>296500</v>
      </c>
    </row>
    <row r="44" spans="1:3" ht="22.5" customHeight="1" outlineLevel="2">
      <c r="A44" s="56" t="s">
        <v>209</v>
      </c>
      <c r="B44" s="55">
        <v>1</v>
      </c>
      <c r="C44" s="55">
        <v>22000</v>
      </c>
    </row>
    <row r="45" spans="1:3" ht="22.5" customHeight="1" outlineLevel="2">
      <c r="A45" s="56" t="s">
        <v>209</v>
      </c>
      <c r="B45" s="55">
        <v>2</v>
      </c>
      <c r="C45" s="55">
        <v>31000</v>
      </c>
    </row>
    <row r="46" spans="1:3" ht="22.5" customHeight="1" outlineLevel="2">
      <c r="A46" s="56" t="s">
        <v>209</v>
      </c>
      <c r="B46" s="55">
        <v>3</v>
      </c>
      <c r="C46" s="55">
        <v>40500</v>
      </c>
    </row>
    <row r="47" spans="1:3" ht="22.5" customHeight="1" outlineLevel="2">
      <c r="A47" s="56" t="s">
        <v>209</v>
      </c>
      <c r="B47" s="55">
        <v>4</v>
      </c>
      <c r="C47" s="55">
        <v>29000</v>
      </c>
    </row>
    <row r="48" spans="1:3" ht="22.5" customHeight="1" outlineLevel="1">
      <c r="A48" s="94" t="s">
        <v>253</v>
      </c>
      <c r="B48" s="55"/>
      <c r="C48" s="55">
        <f>SUBTOTAL(9,C44:C47)</f>
        <v>122500</v>
      </c>
    </row>
    <row r="49" spans="1:3" ht="22.5" customHeight="1" outlineLevel="2">
      <c r="A49" s="56" t="s">
        <v>210</v>
      </c>
      <c r="B49" s="55">
        <v>1</v>
      </c>
      <c r="C49" s="55">
        <v>60000</v>
      </c>
    </row>
    <row r="50" spans="1:3" ht="22.5" customHeight="1" outlineLevel="2">
      <c r="A50" s="56" t="s">
        <v>210</v>
      </c>
      <c r="B50" s="55">
        <v>2</v>
      </c>
      <c r="C50" s="55">
        <v>62000</v>
      </c>
    </row>
    <row r="51" spans="1:3" ht="22.5" customHeight="1" outlineLevel="2">
      <c r="A51" s="56" t="s">
        <v>210</v>
      </c>
      <c r="B51" s="55">
        <v>3</v>
      </c>
      <c r="C51" s="55">
        <v>63500</v>
      </c>
    </row>
    <row r="52" spans="1:3" ht="22.5" customHeight="1" outlineLevel="2">
      <c r="A52" s="56" t="s">
        <v>210</v>
      </c>
      <c r="B52" s="55">
        <v>4</v>
      </c>
      <c r="C52" s="55">
        <v>55000</v>
      </c>
    </row>
    <row r="53" spans="1:3" ht="22.5" customHeight="1" outlineLevel="1">
      <c r="A53" s="95" t="s">
        <v>254</v>
      </c>
      <c r="B53" s="89"/>
      <c r="C53" s="89">
        <f>SUBTOTAL(9,C49:C52)</f>
        <v>240500</v>
      </c>
    </row>
    <row r="54" spans="1:3" ht="22.5" customHeight="1">
      <c r="A54" s="95" t="s">
        <v>255</v>
      </c>
      <c r="B54" s="89"/>
      <c r="C54" s="89">
        <f>SUBTOTAL(9,C34:C52)</f>
        <v>969000</v>
      </c>
    </row>
  </sheetData>
  <sheetProtection/>
  <mergeCells count="6">
    <mergeCell ref="A25:J26"/>
    <mergeCell ref="A24:B24"/>
    <mergeCell ref="A1:I1"/>
    <mergeCell ref="A2:B2"/>
    <mergeCell ref="A3:I3"/>
    <mergeCell ref="A4:I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31"/>
  <sheetViews>
    <sheetView zoomScalePageLayoutView="0" workbookViewId="0" topLeftCell="L4">
      <selection activeCell="N16" sqref="N16"/>
    </sheetView>
  </sheetViews>
  <sheetFormatPr defaultColWidth="11.421875" defaultRowHeight="23.25" customHeight="1"/>
  <cols>
    <col min="1" max="1" width="12.57421875" style="0" customWidth="1"/>
    <col min="2" max="2" width="12.00390625" style="0" customWidth="1"/>
    <col min="3" max="3" width="15.00390625" style="0" customWidth="1"/>
    <col min="4" max="5" width="16.00390625" style="0" customWidth="1"/>
    <col min="13" max="13" width="23.28125" style="0" bestFit="1" customWidth="1"/>
    <col min="14" max="16" width="15.7109375" style="0" customWidth="1"/>
    <col min="17" max="17" width="10.28125" style="0" customWidth="1"/>
    <col min="18" max="18" width="10.8515625" style="0" customWidth="1"/>
    <col min="19" max="19" width="13.28125" style="0" customWidth="1"/>
    <col min="20" max="22" width="12.28125" style="0" customWidth="1"/>
    <col min="23" max="23" width="14.7109375" style="0" customWidth="1"/>
    <col min="24" max="24" width="11.57421875" style="0" customWidth="1"/>
    <col min="25" max="25" width="9.57421875" style="0" customWidth="1"/>
    <col min="26" max="26" width="11.57421875" style="0" bestFit="1" customWidth="1"/>
  </cols>
  <sheetData>
    <row r="1" spans="1:8" ht="23.25" customHeight="1">
      <c r="A1" s="146" t="s">
        <v>169</v>
      </c>
      <c r="B1" s="146"/>
      <c r="C1" s="146"/>
      <c r="D1" s="146"/>
      <c r="E1" s="146"/>
      <c r="F1" s="146"/>
      <c r="G1" s="146"/>
      <c r="H1" s="146"/>
    </row>
    <row r="2" spans="1:8" ht="23.25" customHeight="1">
      <c r="A2" s="177" t="s">
        <v>170</v>
      </c>
      <c r="B2" s="178"/>
      <c r="C2" s="178"/>
      <c r="D2" s="178"/>
      <c r="E2" s="178"/>
      <c r="F2" s="178"/>
      <c r="G2" s="178"/>
      <c r="H2" s="178"/>
    </row>
    <row r="3" spans="1:8" ht="23.25" customHeight="1" thickBot="1">
      <c r="A3" s="178"/>
      <c r="B3" s="178"/>
      <c r="C3" s="178"/>
      <c r="D3" s="178"/>
      <c r="E3" s="178"/>
      <c r="F3" s="178"/>
      <c r="G3" s="178"/>
      <c r="H3" s="178"/>
    </row>
    <row r="4" spans="1:5" s="25" customFormat="1" ht="23.25" customHeight="1" thickBot="1">
      <c r="A4" s="85" t="s">
        <v>171</v>
      </c>
      <c r="B4" s="86" t="s">
        <v>172</v>
      </c>
      <c r="C4" s="85" t="s">
        <v>173</v>
      </c>
      <c r="D4" s="85" t="s">
        <v>174</v>
      </c>
      <c r="E4" s="85" t="s">
        <v>175</v>
      </c>
    </row>
    <row r="5" spans="1:5" ht="23.25" customHeight="1" thickBot="1">
      <c r="A5" s="88" t="s">
        <v>176</v>
      </c>
      <c r="B5" s="87">
        <v>111</v>
      </c>
      <c r="C5" s="87" t="s">
        <v>23</v>
      </c>
      <c r="D5" s="87" t="s">
        <v>177</v>
      </c>
      <c r="E5" s="87">
        <v>8000</v>
      </c>
    </row>
    <row r="6" spans="1:5" ht="23.25" customHeight="1" thickBot="1">
      <c r="A6" s="88" t="s">
        <v>183</v>
      </c>
      <c r="B6" s="87">
        <v>159</v>
      </c>
      <c r="C6" s="87" t="s">
        <v>184</v>
      </c>
      <c r="D6" s="87" t="s">
        <v>185</v>
      </c>
      <c r="E6" s="87">
        <v>2500</v>
      </c>
    </row>
    <row r="7" spans="1:5" ht="23.25" customHeight="1" thickBot="1">
      <c r="A7" s="88" t="s">
        <v>188</v>
      </c>
      <c r="B7" s="87">
        <v>134</v>
      </c>
      <c r="C7" s="87" t="s">
        <v>23</v>
      </c>
      <c r="D7" s="87" t="s">
        <v>189</v>
      </c>
      <c r="E7" s="87">
        <v>2500</v>
      </c>
    </row>
    <row r="8" spans="1:5" ht="23.25" customHeight="1" thickBot="1">
      <c r="A8" s="88" t="s">
        <v>181</v>
      </c>
      <c r="B8" s="87">
        <v>125</v>
      </c>
      <c r="C8" s="87" t="s">
        <v>23</v>
      </c>
      <c r="D8" s="87" t="s">
        <v>182</v>
      </c>
      <c r="E8" s="87">
        <v>1700</v>
      </c>
    </row>
    <row r="9" spans="1:5" ht="23.25" customHeight="1" thickBot="1">
      <c r="A9" s="88" t="s">
        <v>183</v>
      </c>
      <c r="B9" s="87">
        <v>119</v>
      </c>
      <c r="C9" s="87" t="s">
        <v>179</v>
      </c>
      <c r="D9" s="87" t="s">
        <v>186</v>
      </c>
      <c r="E9" s="87">
        <v>1500</v>
      </c>
    </row>
    <row r="10" spans="1:5" ht="23.25" customHeight="1" thickBot="1">
      <c r="A10" s="88" t="s">
        <v>181</v>
      </c>
      <c r="B10" s="87">
        <v>140</v>
      </c>
      <c r="C10" s="87" t="s">
        <v>179</v>
      </c>
      <c r="D10" s="87" t="s">
        <v>186</v>
      </c>
      <c r="E10" s="87">
        <v>1500</v>
      </c>
    </row>
    <row r="11" spans="1:24" ht="23.25" customHeight="1" thickBot="1">
      <c r="A11" s="88" t="s">
        <v>183</v>
      </c>
      <c r="B11" s="87">
        <v>135</v>
      </c>
      <c r="C11" s="87" t="s">
        <v>184</v>
      </c>
      <c r="D11" s="87" t="s">
        <v>187</v>
      </c>
      <c r="E11" s="87">
        <v>250</v>
      </c>
      <c r="M11" s="100" t="s">
        <v>259</v>
      </c>
      <c r="N11" s="100" t="s">
        <v>173</v>
      </c>
      <c r="O11" s="114" t="s">
        <v>171</v>
      </c>
      <c r="P11" s="97"/>
      <c r="Q11" s="97"/>
      <c r="R11" s="97"/>
      <c r="S11" s="97"/>
      <c r="T11" s="97"/>
      <c r="U11" s="97"/>
      <c r="V11" s="97"/>
      <c r="W11" s="97"/>
      <c r="X11" s="98"/>
    </row>
    <row r="12" spans="1:24" ht="23.25" customHeight="1" thickBot="1">
      <c r="A12" s="88" t="s">
        <v>178</v>
      </c>
      <c r="B12" s="87">
        <v>122</v>
      </c>
      <c r="C12" s="87" t="s">
        <v>179</v>
      </c>
      <c r="D12" s="87" t="s">
        <v>180</v>
      </c>
      <c r="E12" s="87">
        <v>40</v>
      </c>
      <c r="M12" s="99"/>
      <c r="N12" s="96" t="s">
        <v>179</v>
      </c>
      <c r="O12" s="97"/>
      <c r="P12" s="97"/>
      <c r="Q12" s="96" t="s">
        <v>256</v>
      </c>
      <c r="R12" s="96" t="s">
        <v>184</v>
      </c>
      <c r="S12" s="96" t="s">
        <v>257</v>
      </c>
      <c r="T12" s="96" t="s">
        <v>23</v>
      </c>
      <c r="U12" s="97"/>
      <c r="V12" s="97"/>
      <c r="W12" s="96" t="s">
        <v>258</v>
      </c>
      <c r="X12" s="101" t="s">
        <v>255</v>
      </c>
    </row>
    <row r="13" spans="1:24" ht="18" customHeight="1">
      <c r="A13" s="175" t="s">
        <v>190</v>
      </c>
      <c r="B13" s="175"/>
      <c r="C13" s="175"/>
      <c r="D13" s="175"/>
      <c r="E13" s="175"/>
      <c r="F13" s="175"/>
      <c r="G13" s="175"/>
      <c r="H13" s="175"/>
      <c r="I13" s="136"/>
      <c r="M13" s="100" t="s">
        <v>174</v>
      </c>
      <c r="N13" s="96" t="s">
        <v>183</v>
      </c>
      <c r="O13" s="105" t="s">
        <v>181</v>
      </c>
      <c r="P13" s="105" t="s">
        <v>178</v>
      </c>
      <c r="Q13" s="99"/>
      <c r="R13" s="96" t="s">
        <v>183</v>
      </c>
      <c r="S13" s="99"/>
      <c r="T13" s="96" t="s">
        <v>176</v>
      </c>
      <c r="U13" s="105" t="s">
        <v>188</v>
      </c>
      <c r="V13" s="105" t="s">
        <v>181</v>
      </c>
      <c r="W13" s="99"/>
      <c r="X13" s="115"/>
    </row>
    <row r="14" spans="1:24" ht="13.5" customHeight="1">
      <c r="A14" s="175"/>
      <c r="B14" s="175"/>
      <c r="C14" s="175"/>
      <c r="D14" s="175"/>
      <c r="E14" s="175"/>
      <c r="F14" s="175"/>
      <c r="G14" s="175"/>
      <c r="H14" s="175"/>
      <c r="I14" s="136"/>
      <c r="M14" s="96" t="s">
        <v>189</v>
      </c>
      <c r="N14" s="106"/>
      <c r="O14" s="107"/>
      <c r="P14" s="107"/>
      <c r="Q14" s="106"/>
      <c r="R14" s="106"/>
      <c r="S14" s="106"/>
      <c r="T14" s="106"/>
      <c r="U14" s="107">
        <v>2500</v>
      </c>
      <c r="V14" s="107"/>
      <c r="W14" s="106">
        <v>2500</v>
      </c>
      <c r="X14" s="104">
        <v>2500</v>
      </c>
    </row>
    <row r="15" spans="1:24" ht="23.25" customHeight="1">
      <c r="A15" s="176" t="s">
        <v>191</v>
      </c>
      <c r="B15" s="176"/>
      <c r="M15" s="108" t="s">
        <v>186</v>
      </c>
      <c r="N15" s="109">
        <v>1500</v>
      </c>
      <c r="O15" s="110">
        <v>1500</v>
      </c>
      <c r="P15" s="110"/>
      <c r="Q15" s="109">
        <v>3000</v>
      </c>
      <c r="R15" s="109"/>
      <c r="S15" s="109"/>
      <c r="T15" s="109"/>
      <c r="U15" s="110"/>
      <c r="V15" s="110"/>
      <c r="W15" s="109"/>
      <c r="X15" s="111">
        <v>3000</v>
      </c>
    </row>
    <row r="16" spans="1:24" ht="23.25" customHeight="1">
      <c r="A16" s="53" t="s">
        <v>192</v>
      </c>
      <c r="M16" s="108" t="s">
        <v>187</v>
      </c>
      <c r="N16" s="109"/>
      <c r="O16" s="110"/>
      <c r="P16" s="110"/>
      <c r="Q16" s="109"/>
      <c r="R16" s="109">
        <v>250</v>
      </c>
      <c r="S16" s="109">
        <v>250</v>
      </c>
      <c r="T16" s="109"/>
      <c r="U16" s="110"/>
      <c r="V16" s="110"/>
      <c r="W16" s="109"/>
      <c r="X16" s="111">
        <v>250</v>
      </c>
    </row>
    <row r="17" spans="1:24" ht="23.25" customHeight="1">
      <c r="A17" s="136" t="s">
        <v>193</v>
      </c>
      <c r="B17" s="136"/>
      <c r="C17" s="136"/>
      <c r="D17" s="136"/>
      <c r="E17" s="136"/>
      <c r="F17" s="136"/>
      <c r="G17" s="136"/>
      <c r="H17" s="136"/>
      <c r="I17" s="136"/>
      <c r="M17" s="108" t="s">
        <v>182</v>
      </c>
      <c r="N17" s="109"/>
      <c r="O17" s="110"/>
      <c r="P17" s="110"/>
      <c r="Q17" s="109"/>
      <c r="R17" s="109"/>
      <c r="S17" s="109"/>
      <c r="T17" s="109"/>
      <c r="U17" s="110"/>
      <c r="V17" s="110">
        <v>1700</v>
      </c>
      <c r="W17" s="109">
        <v>1700</v>
      </c>
      <c r="X17" s="111">
        <v>1700</v>
      </c>
    </row>
    <row r="18" spans="1:24" ht="23.25" customHeight="1">
      <c r="A18" s="136" t="s">
        <v>194</v>
      </c>
      <c r="B18" s="136"/>
      <c r="C18" s="136"/>
      <c r="D18" s="136"/>
      <c r="E18" s="136"/>
      <c r="F18" s="136"/>
      <c r="G18" s="136"/>
      <c r="H18" s="136"/>
      <c r="I18" s="136"/>
      <c r="M18" s="108" t="s">
        <v>177</v>
      </c>
      <c r="N18" s="109"/>
      <c r="O18" s="110"/>
      <c r="P18" s="110"/>
      <c r="Q18" s="109"/>
      <c r="R18" s="109"/>
      <c r="S18" s="109"/>
      <c r="T18" s="109">
        <v>8000</v>
      </c>
      <c r="U18" s="110"/>
      <c r="V18" s="110"/>
      <c r="W18" s="109">
        <v>8000</v>
      </c>
      <c r="X18" s="111">
        <v>8000</v>
      </c>
    </row>
    <row r="19" spans="1:24" ht="23.25" customHeight="1">
      <c r="A19" s="136" t="s">
        <v>195</v>
      </c>
      <c r="B19" s="136"/>
      <c r="C19" s="136"/>
      <c r="D19" s="136"/>
      <c r="E19" s="136"/>
      <c r="F19" s="136"/>
      <c r="G19" s="136"/>
      <c r="H19" s="136"/>
      <c r="I19" s="136"/>
      <c r="M19" s="108" t="s">
        <v>185</v>
      </c>
      <c r="N19" s="109"/>
      <c r="O19" s="110"/>
      <c r="P19" s="110"/>
      <c r="Q19" s="109"/>
      <c r="R19" s="109">
        <v>2500</v>
      </c>
      <c r="S19" s="109">
        <v>2500</v>
      </c>
      <c r="T19" s="109"/>
      <c r="U19" s="110"/>
      <c r="V19" s="110"/>
      <c r="W19" s="109"/>
      <c r="X19" s="111">
        <v>2500</v>
      </c>
    </row>
    <row r="20" spans="1:24" ht="23.25" customHeight="1">
      <c r="A20" s="179" t="s">
        <v>196</v>
      </c>
      <c r="B20" s="179"/>
      <c r="C20" s="179"/>
      <c r="D20" s="179"/>
      <c r="E20" s="179"/>
      <c r="F20" s="179"/>
      <c r="G20" s="179"/>
      <c r="H20" s="179"/>
      <c r="I20" s="179"/>
      <c r="M20" s="108" t="s">
        <v>180</v>
      </c>
      <c r="N20" s="109"/>
      <c r="O20" s="110"/>
      <c r="P20" s="110">
        <v>40</v>
      </c>
      <c r="Q20" s="109">
        <v>40</v>
      </c>
      <c r="R20" s="109"/>
      <c r="S20" s="109"/>
      <c r="T20" s="109"/>
      <c r="U20" s="110"/>
      <c r="V20" s="110"/>
      <c r="W20" s="109"/>
      <c r="X20" s="111">
        <v>40</v>
      </c>
    </row>
    <row r="21" spans="1:24" ht="23.25" customHeight="1">
      <c r="A21" s="179" t="s">
        <v>197</v>
      </c>
      <c r="B21" s="179"/>
      <c r="C21" s="179"/>
      <c r="D21" s="179"/>
      <c r="E21" s="179"/>
      <c r="F21" s="179"/>
      <c r="G21" s="179"/>
      <c r="H21" s="179"/>
      <c r="I21" s="179"/>
      <c r="M21" s="102" t="s">
        <v>255</v>
      </c>
      <c r="N21" s="112">
        <v>1500</v>
      </c>
      <c r="O21" s="113">
        <v>1500</v>
      </c>
      <c r="P21" s="113">
        <v>40</v>
      </c>
      <c r="Q21" s="112">
        <v>3040</v>
      </c>
      <c r="R21" s="112">
        <v>2750</v>
      </c>
      <c r="S21" s="112">
        <v>2750</v>
      </c>
      <c r="T21" s="112">
        <v>8000</v>
      </c>
      <c r="U21" s="113">
        <v>2500</v>
      </c>
      <c r="V21" s="113">
        <v>1700</v>
      </c>
      <c r="W21" s="112">
        <v>12200</v>
      </c>
      <c r="X21" s="103">
        <v>17990</v>
      </c>
    </row>
    <row r="22" ht="23.25" customHeight="1">
      <c r="A22" s="53" t="s">
        <v>198</v>
      </c>
    </row>
    <row r="23" spans="1:9" ht="23.25" customHeight="1">
      <c r="A23" s="179" t="s">
        <v>199</v>
      </c>
      <c r="B23" s="179"/>
      <c r="C23" s="179"/>
      <c r="D23" s="179"/>
      <c r="E23" s="179"/>
      <c r="F23" s="179"/>
      <c r="G23" s="179"/>
      <c r="H23" s="179"/>
      <c r="I23" s="179"/>
    </row>
    <row r="24" spans="1:9" ht="23.25" customHeight="1">
      <c r="A24" s="179" t="s">
        <v>200</v>
      </c>
      <c r="B24" s="179"/>
      <c r="C24" s="179"/>
      <c r="D24" s="179"/>
      <c r="E24" s="179"/>
      <c r="F24" s="179"/>
      <c r="G24" s="179"/>
      <c r="H24" s="179"/>
      <c r="I24" s="179"/>
    </row>
    <row r="25" spans="1:9" ht="23.25" customHeight="1">
      <c r="A25" s="179" t="s">
        <v>201</v>
      </c>
      <c r="B25" s="179"/>
      <c r="C25" s="179"/>
      <c r="D25" s="179"/>
      <c r="E25" s="179"/>
      <c r="F25" s="179"/>
      <c r="G25" s="179"/>
      <c r="H25" s="179"/>
      <c r="I25" s="179"/>
    </row>
    <row r="26" spans="1:9" ht="23.25" customHeight="1">
      <c r="A26" s="179" t="s">
        <v>202</v>
      </c>
      <c r="B26" s="179"/>
      <c r="C26" s="179"/>
      <c r="D26" s="179"/>
      <c r="E26" s="179"/>
      <c r="F26" s="179"/>
      <c r="G26" s="179"/>
      <c r="H26" s="179"/>
      <c r="I26" s="179"/>
    </row>
    <row r="27" spans="1:3" ht="23.25" customHeight="1">
      <c r="A27" s="180" t="s">
        <v>203</v>
      </c>
      <c r="B27" s="136"/>
      <c r="C27" s="136"/>
    </row>
    <row r="28" spans="1:9" ht="23.25" customHeight="1">
      <c r="A28" s="179" t="s">
        <v>226</v>
      </c>
      <c r="B28" s="179"/>
      <c r="C28" s="179"/>
      <c r="D28" s="179"/>
      <c r="E28" s="179"/>
      <c r="F28" s="179"/>
      <c r="G28" s="179"/>
      <c r="H28" s="179"/>
      <c r="I28" s="179"/>
    </row>
    <row r="29" spans="1:7" ht="23.25" customHeight="1">
      <c r="A29" s="136" t="s">
        <v>204</v>
      </c>
      <c r="B29" s="136"/>
      <c r="C29" s="136"/>
      <c r="D29" s="136"/>
      <c r="E29" s="136"/>
      <c r="F29" s="136"/>
      <c r="G29" s="136"/>
    </row>
    <row r="30" spans="1:7" ht="23.25" customHeight="1">
      <c r="A30" s="136" t="s">
        <v>205</v>
      </c>
      <c r="B30" s="136"/>
      <c r="C30" s="136"/>
      <c r="D30" s="136"/>
      <c r="E30" s="136"/>
      <c r="F30" s="136"/>
      <c r="G30" s="136"/>
    </row>
    <row r="31" spans="1:7" ht="23.25" customHeight="1">
      <c r="A31" s="136" t="s">
        <v>206</v>
      </c>
      <c r="B31" s="136"/>
      <c r="C31" s="136"/>
      <c r="D31" s="136"/>
      <c r="E31" s="136"/>
      <c r="F31" s="136"/>
      <c r="G31" s="136"/>
    </row>
  </sheetData>
  <sheetProtection/>
  <mergeCells count="18">
    <mergeCell ref="A29:G29"/>
    <mergeCell ref="A30:G30"/>
    <mergeCell ref="A31:G31"/>
    <mergeCell ref="A26:I26"/>
    <mergeCell ref="A27:C27"/>
    <mergeCell ref="A28:I28"/>
    <mergeCell ref="A24:I24"/>
    <mergeCell ref="A25:I25"/>
    <mergeCell ref="A17:I17"/>
    <mergeCell ref="A18:I18"/>
    <mergeCell ref="A19:I19"/>
    <mergeCell ref="A20:I20"/>
    <mergeCell ref="A13:I14"/>
    <mergeCell ref="A15:B15"/>
    <mergeCell ref="A1:H1"/>
    <mergeCell ref="A2:H3"/>
    <mergeCell ref="A21:I21"/>
    <mergeCell ref="A23:I23"/>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9"/>
  <sheetViews>
    <sheetView zoomScalePageLayoutView="0" workbookViewId="0" topLeftCell="A1">
      <selection activeCell="I2" sqref="I2"/>
    </sheetView>
  </sheetViews>
  <sheetFormatPr defaultColWidth="16.421875" defaultRowHeight="34.5" customHeight="1"/>
  <sheetData>
    <row r="1" spans="1:10" ht="34.5" customHeight="1">
      <c r="A1" s="117" t="s">
        <v>234</v>
      </c>
      <c r="B1" s="117" t="s">
        <v>235</v>
      </c>
      <c r="C1" s="117" t="s">
        <v>236</v>
      </c>
      <c r="D1" s="117" t="s">
        <v>237</v>
      </c>
      <c r="E1" s="117" t="s">
        <v>238</v>
      </c>
      <c r="F1" s="118" t="s">
        <v>239</v>
      </c>
      <c r="G1" s="118" t="s">
        <v>88</v>
      </c>
      <c r="H1" s="118" t="s">
        <v>240</v>
      </c>
      <c r="I1" s="118" t="s">
        <v>241</v>
      </c>
      <c r="J1" s="118" t="s">
        <v>242</v>
      </c>
    </row>
    <row r="2" spans="1:10" ht="34.5" customHeight="1">
      <c r="A2" s="119" t="s">
        <v>243</v>
      </c>
      <c r="B2" s="120">
        <v>11</v>
      </c>
      <c r="C2" s="120">
        <v>10</v>
      </c>
      <c r="D2" s="120">
        <v>11</v>
      </c>
      <c r="E2" s="120">
        <v>8</v>
      </c>
      <c r="F2" s="121">
        <v>13</v>
      </c>
      <c r="G2" s="121">
        <f>AVERAGE(B2:F2)</f>
        <v>10.6</v>
      </c>
      <c r="H2" s="122" t="str">
        <f>IF(G2&lt;10,"Non Validé",IF(AND(G2&gt;=10,G2&lt;12),"Passable",IF(AND(G2&gt;=12,G2&lt;14),"A.Bien",IF(AND(G2&gt;=14,G2&lt;16),"Bien",IF(G2&gt;=16,"Très Bien")))))</f>
        <v>Passable</v>
      </c>
      <c r="I2" s="55" t="str">
        <f>IF(AND(H2="Non Validé",G2&gt;=9.75),"Racheté",H2)</f>
        <v>Passable</v>
      </c>
      <c r="J2" s="55" t="str">
        <f>IF(OR(H2="Très Bien",H2="Bien",H2="A.Bien"),"Bourcier","Non Bourcier")</f>
        <v>Non Bourcier</v>
      </c>
    </row>
    <row r="3" spans="1:10" ht="34.5" customHeight="1">
      <c r="A3" s="119" t="s">
        <v>244</v>
      </c>
      <c r="B3" s="120">
        <v>12</v>
      </c>
      <c r="C3" s="120">
        <v>9</v>
      </c>
      <c r="D3" s="120">
        <v>13</v>
      </c>
      <c r="E3" s="120">
        <v>4</v>
      </c>
      <c r="F3" s="121">
        <v>11</v>
      </c>
      <c r="G3" s="121">
        <f aca="true" t="shared" si="0" ref="G3:G9">AVERAGE(B3:F3)</f>
        <v>9.8</v>
      </c>
      <c r="H3" s="122" t="str">
        <f aca="true" t="shared" si="1" ref="H3:H9">IF(G3&lt;10,"Non Validé",IF(AND(G3&gt;=10,G3&lt;12),"Passable",IF(AND(G3&gt;=12,G3&lt;14),"A.Bien",IF(AND(G3&gt;=14,G3&lt;16),"Bien",IF(G3&gt;=16,"Très Bien")))))</f>
        <v>Non Validé</v>
      </c>
      <c r="I3" s="55" t="str">
        <f aca="true" t="shared" si="2" ref="I3:I9">IF(AND(H3="Non Validé",G3&gt;=9.75),"Racheté",H3)</f>
        <v>Racheté</v>
      </c>
      <c r="J3" s="55" t="str">
        <f aca="true" t="shared" si="3" ref="J3:J9">IF(OR(H3="Très Bien",H3="Bien",H3="A.Bien"),"Bourcier","Non Bourcier")</f>
        <v>Non Bourcier</v>
      </c>
    </row>
    <row r="4" spans="1:10" ht="34.5" customHeight="1">
      <c r="A4" s="119" t="s">
        <v>245</v>
      </c>
      <c r="B4" s="120">
        <v>15</v>
      </c>
      <c r="C4" s="120">
        <v>6</v>
      </c>
      <c r="D4" s="120">
        <v>11</v>
      </c>
      <c r="E4" s="120">
        <v>17</v>
      </c>
      <c r="F4" s="121">
        <v>16</v>
      </c>
      <c r="G4" s="121">
        <f t="shared" si="0"/>
        <v>13</v>
      </c>
      <c r="H4" s="122" t="str">
        <f t="shared" si="1"/>
        <v>A.Bien</v>
      </c>
      <c r="I4" s="55" t="str">
        <f t="shared" si="2"/>
        <v>A.Bien</v>
      </c>
      <c r="J4" s="55" t="str">
        <f t="shared" si="3"/>
        <v>Bourcier</v>
      </c>
    </row>
    <row r="5" spans="1:10" ht="34.5" customHeight="1">
      <c r="A5" s="119" t="s">
        <v>246</v>
      </c>
      <c r="B5" s="120">
        <v>19</v>
      </c>
      <c r="C5" s="120">
        <v>10</v>
      </c>
      <c r="D5" s="120">
        <v>13</v>
      </c>
      <c r="E5" s="120">
        <v>15</v>
      </c>
      <c r="F5" s="121">
        <v>13</v>
      </c>
      <c r="G5" s="121">
        <f t="shared" si="0"/>
        <v>14</v>
      </c>
      <c r="H5" s="122" t="str">
        <f t="shared" si="1"/>
        <v>Bien</v>
      </c>
      <c r="I5" s="55" t="str">
        <f t="shared" si="2"/>
        <v>Bien</v>
      </c>
      <c r="J5" s="55" t="str">
        <f t="shared" si="3"/>
        <v>Bourcier</v>
      </c>
    </row>
    <row r="6" spans="1:10" ht="34.5" customHeight="1">
      <c r="A6" s="119" t="s">
        <v>247</v>
      </c>
      <c r="B6" s="120">
        <v>10</v>
      </c>
      <c r="C6" s="120">
        <v>7</v>
      </c>
      <c r="D6" s="120">
        <v>5</v>
      </c>
      <c r="E6" s="120">
        <v>15</v>
      </c>
      <c r="F6" s="121">
        <v>11</v>
      </c>
      <c r="G6" s="121">
        <f t="shared" si="0"/>
        <v>9.6</v>
      </c>
      <c r="H6" s="122" t="str">
        <f t="shared" si="1"/>
        <v>Non Validé</v>
      </c>
      <c r="I6" s="55" t="str">
        <f t="shared" si="2"/>
        <v>Non Validé</v>
      </c>
      <c r="J6" s="55" t="str">
        <f t="shared" si="3"/>
        <v>Non Bourcier</v>
      </c>
    </row>
    <row r="7" spans="1:10" ht="34.5" customHeight="1">
      <c r="A7" s="119" t="s">
        <v>248</v>
      </c>
      <c r="B7" s="120">
        <v>13</v>
      </c>
      <c r="C7" s="120">
        <v>3</v>
      </c>
      <c r="D7" s="120">
        <v>17</v>
      </c>
      <c r="E7" s="120">
        <v>15</v>
      </c>
      <c r="F7" s="121">
        <v>14</v>
      </c>
      <c r="G7" s="121">
        <f t="shared" si="0"/>
        <v>12.4</v>
      </c>
      <c r="H7" s="122" t="str">
        <f t="shared" si="1"/>
        <v>A.Bien</v>
      </c>
      <c r="I7" s="55" t="str">
        <f t="shared" si="2"/>
        <v>A.Bien</v>
      </c>
      <c r="J7" s="55" t="str">
        <f t="shared" si="3"/>
        <v>Bourcier</v>
      </c>
    </row>
    <row r="8" spans="1:10" ht="34.5" customHeight="1">
      <c r="A8" s="119" t="s">
        <v>249</v>
      </c>
      <c r="B8" s="120">
        <v>14</v>
      </c>
      <c r="C8" s="120">
        <v>13</v>
      </c>
      <c r="D8" s="120">
        <v>16</v>
      </c>
      <c r="E8" s="120">
        <v>14</v>
      </c>
      <c r="F8" s="121">
        <v>14</v>
      </c>
      <c r="G8" s="121">
        <f t="shared" si="0"/>
        <v>14.2</v>
      </c>
      <c r="H8" s="122" t="str">
        <f t="shared" si="1"/>
        <v>Bien</v>
      </c>
      <c r="I8" s="55" t="str">
        <f t="shared" si="2"/>
        <v>Bien</v>
      </c>
      <c r="J8" s="55" t="str">
        <f t="shared" si="3"/>
        <v>Bourcier</v>
      </c>
    </row>
    <row r="9" spans="1:10" ht="34.5" customHeight="1">
      <c r="A9" s="119" t="s">
        <v>250</v>
      </c>
      <c r="B9" s="120">
        <v>17</v>
      </c>
      <c r="C9" s="120">
        <v>16</v>
      </c>
      <c r="D9" s="120">
        <v>18</v>
      </c>
      <c r="E9" s="120">
        <v>15</v>
      </c>
      <c r="F9" s="121">
        <v>18</v>
      </c>
      <c r="G9" s="121">
        <f t="shared" si="0"/>
        <v>16.8</v>
      </c>
      <c r="H9" s="122" t="str">
        <f t="shared" si="1"/>
        <v>Très Bien</v>
      </c>
      <c r="I9" s="55" t="str">
        <f t="shared" si="2"/>
        <v>Très Bien</v>
      </c>
      <c r="J9" s="55" t="str">
        <f t="shared" si="3"/>
        <v>Bourcier</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benabdellah</dc:creator>
  <cp:keywords/>
  <dc:description/>
  <cp:lastModifiedBy>user</cp:lastModifiedBy>
  <dcterms:created xsi:type="dcterms:W3CDTF">2011-05-07T13:09:37Z</dcterms:created>
  <dcterms:modified xsi:type="dcterms:W3CDTF">2020-03-17T00:41:56Z</dcterms:modified>
  <cp:category/>
  <cp:version/>
  <cp:contentType/>
  <cp:contentStatus/>
</cp:coreProperties>
</file>